
<file path=[Content_Types].xml><?xml version="1.0" encoding="utf-8"?>
<Types xmlns="http://schemas.openxmlformats.org/package/2006/content-types">
  <Override PartName="/xl/styles.xml" ContentType="application/vnd.openxmlformats-officedocument.spreadsheetml.styles+xml"/>
  <Override PartName="/xl/ctrlProps/ctrlProp366.xml" ContentType="application/vnd.ms-excel.controlproperties+xml"/>
  <Override PartName="/xl/ctrlProps/ctrlProp67.xml" ContentType="application/vnd.ms-excel.controlproperties+xml"/>
  <Override PartName="/xl/ctrlProps/ctrlProp319.xml" ContentType="application/vnd.ms-excel.controlproperties+xml"/>
  <Override PartName="/xl/ctrlProps/ctrlProp221.xml" ContentType="application/vnd.ms-excel.controlproperties+xml"/>
  <Override PartName="/xl/ctrlProps/ctrlProp158.xml" ContentType="application/vnd.ms-excel.controlproperties+xml"/>
  <Override PartName="/xl/ctrlProps/ctrlProp45.xml" ContentType="application/vnd.ms-excel.controlproperties+xml"/>
  <Override PartName="/xl/ctrlProps/ctrlProp391.xml" ContentType="application/vnd.ms-excel.controlproperties+xml"/>
  <Override PartName="/xl/ctrlProps/ctrlProp92.xml" ContentType="application/vnd.ms-excel.controlproperties+xml"/>
  <Override PartName="/xl/ctrlProps/ctrlProp344.xml" ContentType="application/vnd.ms-excel.controlproperties+xml"/>
  <Default Extension="xml" ContentType="application/xml"/>
  <Override PartName="/xl/ctrlProps/ctrlProp136.xml" ContentType="application/vnd.ms-excel.controlproperties+xml"/>
  <Override PartName="/xl/ctrlProps/ctrlProp467.xml" ContentType="application/vnd.ms-excel.controlproperties+xml"/>
  <Override PartName="/xl/ctrlProps/ctrlProp183.xml" ContentType="application/vnd.ms-excel.controlproperties+xml"/>
  <Override PartName="/xl/ctrlProps/ctrlProp259.xml" ContentType="application/vnd.ms-excel.controlproperties+xml"/>
  <Override PartName="/xl/ctrlProps/ctrlProp23.xml" ContentType="application/vnd.ms-excel.controlproperties+xml"/>
  <Override PartName="/xl/ctrlProps/ctrlProp70.xml" ContentType="application/vnd.ms-excel.controlproperties+xml"/>
  <Override PartName="/xl/ctrlProps/ctrlProp322.xml" ContentType="application/vnd.ms-excel.controlproperties+xml"/>
  <Override PartName="/xl/ctrlProps/ctrlProp114.xml" ContentType="application/vnd.ms-excel.controlproperties+xml"/>
  <Override PartName="/xl/ctrlProps/ctrlProp161.xml" ContentType="application/vnd.ms-excel.controlproperties+xml"/>
  <Override PartName="/xl/ctrlProps/ctrlProp445.xml" ContentType="application/vnd.ms-excel.controlproperties+xml"/>
  <Override PartName="/xl/ctrlProps/ctrlProp300.xml" ContentType="application/vnd.ms-excel.controlproperties+xml"/>
  <Override PartName="/xl/ctrlProps/ctrlProp237.xml" ContentType="application/vnd.ms-excel.controlproperties+xml"/>
  <Override PartName="/xl/ctrlProps/ctrlProp423.xml" ContentType="application/vnd.ms-excel.controlproperties+xml"/>
  <Override PartName="/xl/ctrlProps/ctrlProp284.xml" ContentType="application/vnd.ms-excel.controlproperties+xml"/>
  <Override PartName="/xl/ctrlProps/ctrlProp470.xml" ContentType="application/vnd.ms-excel.controlproperties+xml"/>
  <Override PartName="/xl/ctrlProps/ctrlProp2.xml" ContentType="application/vnd.ms-excel.controlproperties+xml"/>
  <Override PartName="/xl/ctrlProps/ctrlProp215.xml" ContentType="application/vnd.ms-excel.controlproperties+xml"/>
  <Override PartName="/xl/ctrlProps/ctrlProp262.xml" ContentType="application/vnd.ms-excel.controlproperties+xml"/>
  <Override PartName="/xl/ctrlProps/ctrlProp401.xml" ContentType="application/vnd.ms-excel.controlproperties+xml"/>
  <Override PartName="/xl/ctrlProps/ctrlProp199.xml" ContentType="application/vnd.ms-excel.controlproperties+xml"/>
  <Override PartName="/xl/ctrlProps/ctrlProp385.xml" ContentType="application/vnd.ms-excel.controlproperties+xml"/>
  <Override PartName="/xl/ctrlProps/ctrlProp86.xml" ContentType="application/vnd.ms-excel.controlproperties+xml"/>
  <Override PartName="/xl/ctrlProps/ctrlProp338.xml" ContentType="application/vnd.ms-excel.controlproperties+xml"/>
  <Override PartName="/xl/ctrlProps/ctrlProp240.xml" ContentType="application/vnd.ms-excel.controlproperties+xml"/>
  <Override PartName="/xl/ctrlProps/ctrlProp177.xml" ContentType="application/vnd.ms-excel.controlproperties+xml"/>
  <Override PartName="/xl/ctrlProps/ctrlProp39.xml" ContentType="application/vnd.ms-excel.controlproperties+xml"/>
  <Override PartName="/xl/ctrlProps/ctrlProp363.xml" ContentType="application/vnd.ms-excel.controlproperties+xml"/>
  <Override PartName="/xl/ctrlProps/ctrlProp64.xml" ContentType="application/vnd.ms-excel.controlproperties+xml"/>
  <Override PartName="/xl/ctrlProps/ctrlProp316.xml" ContentType="application/vnd.ms-excel.controlproperties+xml"/>
  <Override PartName="/xl/ctrlProps/ctrlProp17.xml" ContentType="application/vnd.ms-excel.controlproperties+xml"/>
  <Override PartName="/xl/ctrlProps/ctrlProp108.xml" ContentType="application/vnd.ms-excel.controlproperties+xml"/>
  <Override PartName="/xl/ctrlProps/ctrlProp439.xml" ContentType="application/vnd.ms-excel.controlproperties+xml"/>
  <Override PartName="/xl/ctrlProps/ctrlProp155.xml" ContentType="application/vnd.ms-excel.controlproperties+xml"/>
  <Override PartName="/xl/ctrlProps/ctrlProp278.xml" ContentType="application/vnd.ms-excel.controlproperties+xml"/>
  <Override PartName="/xl/ctrlProps/ctrlProp42.xml" ContentType="application/vnd.ms-excel.controlproperties+xml"/>
  <Override PartName="/xl/ctrlProps/ctrlProp341.xml" ContentType="application/vnd.ms-excel.controlproperties+xml"/>
  <Override PartName="/xl/calcChain.xml" ContentType="application/vnd.openxmlformats-officedocument.spreadsheetml.calcChain+xml"/>
  <Override PartName="/xl/ctrlProps/ctrlProp20.xml" ContentType="application/vnd.ms-excel.controlproperties+xml"/>
  <Override PartName="/xl/ctrlProps/ctrlProp180.xml" ContentType="application/vnd.ms-excel.controlproperties+xml"/>
  <Override PartName="/xl/ctrlProps/ctrlProp464.xml" ContentType="application/vnd.ms-excel.controlproperties+xml"/>
  <Override PartName="/xl/ctrlProps/ctrlProp417.xml" ContentType="application/vnd.ms-excel.controlproperties+xml"/>
  <Override PartName="/xl/ctrlProps/ctrlProp133.xml" ContentType="application/vnd.ms-excel.controlproperties+xml"/>
  <Override PartName="/xl/ctrlProps/ctrlProp256.xml" ContentType="application/vnd.ms-excel.controlproperties+xml"/>
  <Override PartName="/xl/ctrlProps/ctrlProp209.xml" ContentType="application/vnd.ms-excel.controlproperties+xml"/>
  <Override PartName="/xl/ctrlProps/ctrlProp111.xml" ContentType="application/vnd.ms-excel.controlproperties+xml"/>
  <Override PartName="/xl/ctrlProps/ctrlProp442.xml" ContentType="application/vnd.ms-excel.controlproperties+xml"/>
  <Override PartName="/xl/ctrlProps/ctrlProp234.xml" ContentType="application/vnd.ms-excel.controlproperties+xml"/>
  <Override PartName="/xl/ctrlProps/ctrlProp379.xml" ContentType="application/vnd.ms-excel.controlproperties+xml"/>
  <Override PartName="/xl/ctrlProps/ctrlProp281.xml" ContentType="application/vnd.ms-excel.controlproperties+xml"/>
  <Override PartName="/xl/ctrlProps/ctrlProp357.xml" ContentType="application/vnd.ms-excel.controlproperties+xml"/>
  <Override PartName="/xl/ctrlProps/ctrlProp420.xml" ContentType="application/vnd.ms-excel.controlproperties+xml"/>
  <Override PartName="/xl/ctrlProps/ctrlProp149.xml" ContentType="application/vnd.ms-excel.controlproperties+xml"/>
  <Override PartName="/xl/ctrlProps/ctrlProp58.xml" ContentType="application/vnd.ms-excel.controlproperties+xml"/>
  <Override PartName="/xl/ctrlProps/ctrlProp196.xml" ContentType="application/vnd.ms-excel.controlproperties+xml"/>
  <Override PartName="/xl/ctrlProps/ctrlProp212.xml" ContentType="application/vnd.ms-excel.controlproperties+xml"/>
  <Override PartName="/xl/ctrlProps/ctrlProp335.xml" ContentType="application/vnd.ms-excel.controlproperties+xml"/>
  <Override PartName="/xl/ctrlProps/ctrlProp36.xml" ContentType="application/vnd.ms-excel.controlproperties+xml"/>
  <Override PartName="/xl/ctrlProps/ctrlProp382.xml" ContentType="application/vnd.ms-excel.controlproperties+xml"/>
  <Override PartName="/xl/ctrlProps/ctrlProp83.xml" ContentType="application/vnd.ms-excel.controlproperties+xml"/>
  <Override PartName="/xl/ctrlProps/ctrlProp127.xml" ContentType="application/vnd.ms-excel.controlproperties+xml"/>
  <Override PartName="/xl/ctrlProps/ctrlProp313.xml" ContentType="application/vnd.ms-excel.controlproperties+xml"/>
  <Override PartName="/xl/ctrlProps/ctrlProp324.xml" ContentType="application/vnd.ms-excel.controlproperties+xml"/>
  <Override PartName="/xl/ctrlProps/ctrlProp25.xml" ContentType="application/vnd.ms-excel.controlproperties+xml"/>
  <Override PartName="/xl/ctrlProps/ctrlProp458.xml" ContentType="application/vnd.ms-excel.controlproperties+xml"/>
  <Override PartName="/xl/ctrlProps/ctrlProp174.xml" ContentType="application/vnd.ms-excel.controlproperties+xml"/>
  <Override PartName="/xl/ctrlProps/ctrlProp360.xml" ContentType="application/vnd.ms-excel.controlproperties+xml"/>
  <Override PartName="/xl/ctrlProps/ctrlProp371.xml" ContentType="application/vnd.ms-excel.controlproperties+xml"/>
  <Override PartName="/xl/ctrlProps/ctrlProp72.xml" ContentType="application/vnd.ms-excel.controlproperties+xml"/>
  <Override PartName="/xl/ctrlProps/ctrlProp105.xml" ContentType="application/vnd.ms-excel.controlproperties+xml"/>
  <Override PartName="/xl/ctrlProps/ctrlProp116.xml" ContentType="application/vnd.ms-excel.controlproperties+xml"/>
  <Override PartName="/xl/ctrlProps/ctrlProp152.xml" ContentType="application/vnd.ms-excel.controlproperties+xml"/>
  <Override PartName="/xl/ctrlProps/ctrlProp447.xml" ContentType="application/vnd.ms-excel.controlproperties+xml"/>
  <Override PartName="/xl/ctrlProps/ctrlProp14.xml" ContentType="application/vnd.ms-excel.controlproperties+xml"/>
  <Override PartName="/xl/ctrlProps/ctrlProp163.xml" ContentType="application/vnd.ms-excel.controlproperties+xml"/>
  <Override PartName="/xl/ctrlProps/ctrlProp297.xml" ContentType="application/vnd.ms-excel.controlproperties+xml"/>
  <Override PartName="/xl/ctrlProps/ctrlProp50.xml" ContentType="application/vnd.ms-excel.controlproperties+xml"/>
  <Override PartName="/xl/ctrlProps/ctrlProp61.xml" ContentType="application/vnd.ms-excel.controlproperties+xml"/>
  <Override PartName="/xl/ctrlProps/ctrlProp302.xml" ContentType="application/vnd.ms-excel.controlproperties+xml"/>
  <Override PartName="/xl/ctrlProps/ctrlProp472.xml" ContentType="application/vnd.ms-excel.controlproperties+xml"/>
  <Override PartName="/xl/ctrlProps/ctrlProp239.xml" ContentType="application/vnd.ms-excel.controlproperties+xml"/>
  <Override PartName="/xl/ctrlProps/ctrlProp141.xml" ContentType="application/vnd.ms-excel.controlproperties+xml"/>
  <Override PartName="/xl/ctrlProps/ctrlProp425.xml" ContentType="application/vnd.ms-excel.controlproperties+xml"/>
  <Override PartName="/xl/ctrlProps/ctrlProp436.xml" ContentType="application/vnd.ms-excel.controlproperties+xml"/>
  <Override PartName="/xl/ctrlProps/ctrlProp286.xml" ContentType="application/vnd.ms-excel.controlproperties+xml"/>
  <Override PartName="/xl/ctrlProps/ctrlProp4.xml" ContentType="application/vnd.ms-excel.controlproperties+xml"/>
  <Override PartName="/xl/ctrlProps/ctrlProp217.xml" ContentType="application/vnd.ms-excel.controlproperties+xml"/>
  <Override PartName="/xl/ctrlProps/ctrlProp228.xml" ContentType="application/vnd.ms-excel.controlproperties+xml"/>
  <Override PartName="/xl/ctrlProps/ctrlProp130.xml" ContentType="application/vnd.ms-excel.controlproperties+xml"/>
  <Override PartName="/xl/ctrlProps/ctrlProp414.xml" ContentType="application/vnd.ms-excel.controlproperties+xml"/>
  <Override PartName="/xl/ctrlProps/ctrlProp264.xml" ContentType="application/vnd.ms-excel.controlproperties+xml"/>
  <Override PartName="/xl/ctrlProps/ctrlProp275.xml" ContentType="application/vnd.ms-excel.controlproperties+xml"/>
  <Override PartName="/xl/ctrlProps/ctrlProp461.xml" ContentType="application/vnd.ms-excel.controlproperties+xml"/>
  <Override PartName="/xl/ctrlProps/ctrlProp206.xml" ContentType="application/vnd.ms-excel.controlproperties+xml"/>
  <Override PartName="/xl/ctrlProps/ctrlProp403.xml" ContentType="application/vnd.ms-excel.controlproperties+xml"/>
  <Override PartName="/xl/ctrlProps/ctrlProp99.xml" ContentType="application/vnd.ms-excel.controlproperties+xml"/>
  <Override PartName="/xl/ctrlProps/ctrlProp253.xml" ContentType="application/vnd.ms-excel.controlproperties+xml"/>
  <Override PartName="/xl/ctrlProps/ctrlProp450.xml" ContentType="application/vnd.ms-excel.controlproperties+xml"/>
  <Override PartName="/xl/ctrlProps/ctrlProp398.xml" ContentType="application/vnd.ms-excel.controlproperties+xml"/>
  <Override PartName="/xl/ctrlProps/ctrlProp376.xml" ContentType="application/vnd.ms-excel.controlproperties+xml"/>
  <Override PartName="/xl/ctrlProps/ctrlProp387.xml" ContentType="application/vnd.ms-excel.controlproperties+xml"/>
  <Override PartName="/xl/ctrlProps/ctrlProp77.xml" ContentType="application/vnd.ms-excel.controlproperties+xml"/>
  <Override PartName="/xl/ctrlProps/ctrlProp88.xml" ContentType="application/vnd.ms-excel.controlproperties+xml"/>
  <Override PartName="/xl/ctrlProps/ctrlProp329.xml" ContentType="application/vnd.ms-excel.controlproperties+xml"/>
  <Override PartName="/xl/ctrlProps/ctrlProp242.xml" ContentType="application/vnd.ms-excel.controlproperties+xml"/>
  <Override PartName="/xl/ctrlProps/ctrlProp365.xml" ContentType="application/vnd.ms-excel.controlproperties+xml"/>
  <Override PartName="/xl/ctrlProps/ctrlProp66.xml" ContentType="application/vnd.ms-excel.controlproperties+xml"/>
  <Override PartName="/xl/ctrlProps/ctrlProp318.xml" ContentType="application/vnd.ms-excel.controlproperties+xml"/>
  <Override PartName="/xl/ctrlProps/ctrlProp220.xml" ContentType="application/vnd.ms-excel.controlproperties+xml"/>
  <Override PartName="/xl/ctrlProps/ctrlProp231.xml" ContentType="application/vnd.ms-excel.controlproperties+xml"/>
  <Override PartName="/xl/ctrlProps/ctrlProp19.xml" ContentType="application/vnd.ms-excel.controlproperties+xml"/>
  <Override PartName="/xl/ctrlProps/ctrlProp168.xml" ContentType="application/vnd.ms-excel.controlproperties+xml"/>
  <Override PartName="/xl/ctrlProps/ctrlProp179.xml" ContentType="application/vnd.ms-excel.controlproperties+xml"/>
  <Override PartName="/xl/ctrlProps/ctrlProp354.xml" ContentType="application/vnd.ms-excel.controlproperties+xml"/>
  <Override PartName="/xl/ctrlProps/ctrlProp55.xml" ContentType="application/vnd.ms-excel.controlproperties+xml"/>
  <Override PartName="/xl/ctrlProps/ctrlProp307.xml" ContentType="application/vnd.ms-excel.controlproperties+xml"/>
  <Override PartName="/xl/ctrlProps/ctrlProp157.xml" ContentType="application/vnd.ms-excel.controlproperties+xml"/>
  <Override PartName="/xl/ctrlProps/ctrlProp332.xml" ContentType="application/vnd.ms-excel.controlproperties+xml"/>
  <Override PartName="/xl/ctrlProps/ctrlProp343.xml" ContentType="application/vnd.ms-excel.controlproperties+xml"/>
  <Override PartName="/xl/ctrlProps/ctrlProp9.xml" ContentType="application/vnd.ms-excel.controlproperties+xml"/>
  <Override PartName="/xl/ctrlProps/ctrlProp477.xml" ContentType="application/vnd.ms-excel.controlproperties+xml"/>
  <Override PartName="/xl/ctrlProps/ctrlProp44.xml" ContentType="application/vnd.ms-excel.controlproperties+xml"/>
  <Override PartName="/xl/ctrlProps/ctrlProp193.xml" ContentType="application/vnd.ms-excel.controlproperties+xml"/>
  <Override PartName="/xl/ctrlProps/ctrlProp390.xml" ContentType="application/vnd.ms-excel.controlproperties+xml"/>
  <Override PartName="/xl/ctrlProps/ctrlProp91.xml" ContentType="application/vnd.ms-excel.controlproperties+xml"/>
  <Override PartName="/xl/ctrlProps/ctrlProp146.xml" ContentType="application/vnd.ms-excel.controlproperties+xml"/>
  <Override PartName="/xl/worksheets/sheet2.xml" ContentType="application/vnd.openxmlformats-officedocument.spreadsheetml.worksheet+xml"/>
  <Override PartName="/xl/ctrlProps/ctrlProp321.xml" ContentType="application/vnd.ms-excel.controlproperties+xml"/>
  <Override PartName="/xl/ctrlProps/ctrlProp22.xml" ContentType="application/vnd.ms-excel.controlproperties+xml"/>
  <Override PartName="/xl/ctrlProps/ctrlProp269.xml" ContentType="application/vnd.ms-excel.controlproperties+xml"/>
  <Override PartName="/xl/ctrlProps/ctrlProp171.xml" ContentType="application/vnd.ms-excel.controlproperties+xml"/>
  <Override PartName="/xl/ctrlProps/ctrlProp33.xml" ContentType="application/vnd.ms-excel.controlproperties+xml"/>
  <Override PartName="/xl/ctrlProps/ctrlProp182.xml" ContentType="application/vnd.ms-excel.controlproperties+xml"/>
  <Override PartName="/xl/ctrlProps/ctrlProp466.xml" ContentType="application/vnd.ms-excel.controlproperties+xml"/>
  <Override PartName="/xl/ctrlProps/ctrlProp80.xml" ContentType="application/vnd.ms-excel.controlproperties+xml"/>
  <Override PartName="/xl/ctrlProps/ctrlProp124.xml" ContentType="application/vnd.ms-excel.controlproperties+xml"/>
  <Override PartName="/xl/ctrlProps/ctrlProp419.xml" ContentType="application/vnd.ms-excel.controlproperties+xml"/>
  <Override PartName="/xl/ctrlProps/ctrlProp135.xml" ContentType="application/vnd.ms-excel.controlproperties+xml"/>
  <Override PartName="/xl/ctrlProps/ctrlProp258.xml" ContentType="application/vnd.ms-excel.controlproperties+xml"/>
  <Override PartName="/xl/ctrlProps/ctrlProp11.xml" ContentType="application/vnd.ms-excel.controlproperties+xml"/>
  <Override PartName="/xl/ctrlProps/ctrlProp160.xml" ContentType="application/vnd.ms-excel.controlproperties+xml"/>
  <Override PartName="/xl/ctrlProps/ctrlProp444.xml" ContentType="application/vnd.ms-excel.controlproperties+xml"/>
  <Override PartName="/xl/ctrlProps/ctrlProp455.xml" ContentType="application/vnd.ms-excel.controlproperties+xml"/>
  <Override PartName="/xl/ctrlProps/ctrlProp113.xml" ContentType="application/vnd.ms-excel.controlproperties+xml"/>
  <Override PartName="/xl/ctrlProps/ctrlProp408.xml" ContentType="application/vnd.ms-excel.controlproperties+xml"/>
  <Override PartName="/xl/ctrlProps/ctrlProp310.xml" ContentType="application/vnd.ms-excel.controlproperties+xml"/>
  <Override PartName="/xl/ctrlProps/ctrlProp236.xml" ContentType="application/vnd.ms-excel.controlproperties+xml"/>
  <Override PartName="/xl/ctrlProps/ctrlProp247.xml" ContentType="application/vnd.ms-excel.controlproperties+xml"/>
  <Override PartName="/xl/ctrlProps/ctrlProp433.xml" ContentType="application/vnd.ms-excel.controlproperties+xml"/>
  <Override PartName="/xl/ctrlProps/ctrlProp283.xml" ContentType="application/vnd.ms-excel.controlproperties+xml"/>
  <Override PartName="/xl/ctrlProps/ctrlProp294.xml" ContentType="application/vnd.ms-excel.controlproperties+xml"/>
  <Override PartName="/xl/ctrlProps/ctrlProp102.xml" ContentType="application/vnd.ms-excel.controlproperties+xml"/>
  <Override PartName="/xl/ctrlProps/ctrlProp225.xml" ContentType="application/vnd.ms-excel.controlproperties+xml"/>
  <Override PartName="/xl/ctrlProps/ctrlProp422.xml" ContentType="application/vnd.ms-excel.controlproperties+xml"/>
  <Override PartName="/xl/ctrlProps/ctrlProp359.xml" ContentType="application/vnd.ms-excel.controlproperties+xml"/>
  <Override PartName="/xl/ctrlProps/ctrlProp272.xml" ContentType="application/vnd.ms-excel.controlproperties+xml"/>
  <Override PartName="/xl/ctrlProps/ctrlProp1.xml" ContentType="application/vnd.ms-excel.controlproperties+xml"/>
  <Override PartName="/xl/ctrlProps/ctrlProp214.xml" ContentType="application/vnd.ms-excel.controlproperties+xml"/>
  <Override PartName="/xl/ctrlProps/ctrlProp96.xml" ContentType="application/vnd.ms-excel.controlproperties+xml"/>
  <Override PartName="/xl/ctrlProps/ctrlProp348.xml" ContentType="application/vnd.ms-excel.controlproperties+xml"/>
  <Override PartName="/xl/ctrlProps/ctrlProp198.xml" ContentType="application/vnd.ms-excel.controlproperties+xml"/>
  <Override PartName="/xl/ctrlProps/ctrlProp261.xml" ContentType="application/vnd.ms-excel.controlproperties+xml"/>
  <Override PartName="/xl/ctrlProps/ctrlProp49.xml" ContentType="application/vnd.ms-excel.controlproperties+xml"/>
  <Override PartName="/xl/ctrlProps/ctrlProp395.xml" ContentType="application/vnd.ms-excel.controlproperties+xml"/>
  <Override PartName="/xl/ctrlProps/ctrlProp400.xml" ContentType="application/vnd.ms-excel.controlproperties+xml"/>
  <Override PartName="/xl/ctrlProps/ctrlProp411.xml" ContentType="application/vnd.ms-excel.controlproperties+xml"/>
  <Override PartName="/xl/ctrlProps/ctrlProp203.xml" ContentType="application/vnd.ms-excel.controlproperties+xml"/>
  <Override PartName="/xl/ctrlProps/ctrlProp85.xml" ContentType="application/vnd.ms-excel.controlproperties+xml"/>
  <Override PartName="/xl/ctrlProps/ctrlProp337.xml" ContentType="application/vnd.ms-excel.controlproperties+xml"/>
  <Override PartName="/xl/ctrlProps/ctrlProp250.xml" ContentType="application/vnd.ms-excel.controlproperties+xml"/>
  <Override PartName="/xl/ctrlProps/ctrlProp38.xml" ContentType="application/vnd.ms-excel.controlproperties+xml"/>
  <Override PartName="/xl/ctrlProps/ctrlProp187.xml" ContentType="application/vnd.ms-excel.controlproperties+xml"/>
  <Override PartName="/xl/ctrlProps/ctrlProp384.xml" ContentType="application/vnd.ms-excel.controlproperties+xml"/>
  <Override PartName="/xl/ctrlProps/ctrlProp74.xml" ContentType="application/vnd.ms-excel.controlproperties+xml"/>
  <Override PartName="/xl/ctrlProps/ctrlProp129.xml" ContentType="application/vnd.ms-excel.controlproperties+xml"/>
  <Override PartName="/xl/ctrlProps/ctrlProp326.xml" ContentType="application/vnd.ms-excel.controlproperties+xml"/>
  <Override PartName="/xl/ctrlProps/ctrlProp27.xml" ContentType="application/vnd.ms-excel.controlproperties+xml"/>
  <Override PartName="/xl/ctrlProps/ctrlProp176.xml" ContentType="application/vnd.ms-excel.controlproperties+xml"/>
  <Override PartName="/xl/ctrlProps/ctrlProp373.xml" ContentType="application/vnd.ms-excel.controlproperties+xml"/>
  <Override PartName="/xl/ctrlProps/ctrlProp52.xml" ContentType="application/vnd.ms-excel.controlproperties+xml"/>
  <Override PartName="/xl/ctrlProps/ctrlProp63.xml" ContentType="application/vnd.ms-excel.controlproperties+xml"/>
  <Override PartName="/xl/ctrlProps/ctrlProp107.xml" ContentType="application/vnd.ms-excel.controlproperties+xml"/>
  <Override PartName="/xl/ctrlProps/ctrlProp118.xml" ContentType="application/vnd.ms-excel.controlproperties+xml"/>
  <Override PartName="/xl/ctrlProps/ctrlProp304.xml" ContentType="application/vnd.ms-excel.controlproperties+xml"/>
  <Override PartName="/xl/ctrlProps/ctrlProp315.xml" ContentType="application/vnd.ms-excel.controlproperties+xml"/>
  <Override PartName="/xl/ctrlProps/ctrlProp16.xml" ContentType="application/vnd.ms-excel.controlproperties+xml"/>
  <Override PartName="/xl/ctrlProps/ctrlProp449.xml" ContentType="application/vnd.ms-excel.controlproperties+xml"/>
  <Override PartName="/xl/ctrlProps/ctrlProp165.xml" ContentType="application/vnd.ms-excel.controlproperties+xml"/>
  <Override PartName="/xl/ctrlProps/ctrlProp351.xml" ContentType="application/vnd.ms-excel.controlproperties+xml"/>
  <Override PartName="/xl/ctrlProps/ctrlProp299.xml" ContentType="application/vnd.ms-excel.controlproperties+xml"/>
  <Override PartName="/xl/ctrlProps/ctrlProp362.xml" ContentType="application/vnd.ms-excel.controlproperties+xml"/>
  <Override PartName="/xl/ctrlProps/ctrlProp474.xml" ContentType="application/vnd.ms-excel.controlproperties+xml"/>
  <Override PartName="/xl/ctrlProps/ctrlProp427.xml" ContentType="application/vnd.ms-excel.controlproperties+xml"/>
  <Override PartName="/xl/ctrlProps/ctrlProp143.xml" ContentType="application/vnd.ms-excel.controlproperties+xml"/>
  <Override PartName="/xl/ctrlProps/ctrlProp438.xml" ContentType="application/vnd.ms-excel.controlproperties+xml"/>
  <Override PartName="/xl/ctrlProps/ctrlProp154.xml" ContentType="application/vnd.ms-excel.controlproperties+xml"/>
  <Override PartName="/xl/ctrlProps/ctrlProp340.xml" ContentType="application/vnd.ms-excel.controlproperties+xml"/>
  <Override PartName="/xl/ctrlProps/ctrlProp288.xml" ContentType="application/vnd.ms-excel.controlproperties+xml"/>
  <Override PartName="/xl/ctrlProps/ctrlProp41.xml" ContentType="application/vnd.ms-excel.controlproperties+xml"/>
  <Override PartName="/xl/ctrlProps/ctrlProp190.xml" ContentType="application/vnd.ms-excel.controlproperties+xml"/>
  <Override PartName="/xl/ctrlProps/ctrlProp463.xml" ContentType="application/vnd.ms-excel.controlproperties+xml"/>
  <Override PartName="/xl/ctrlProps/ctrlProp6.xml" ContentType="application/vnd.ms-excel.controlproperties+xml"/>
  <Override PartName="/xl/ctrlProps/ctrlProp219.xml" ContentType="application/vnd.ms-excel.controlproperties+xml"/>
  <Override PartName="/xl/ctrlProps/ctrlProp132.xml" ContentType="application/vnd.ms-excel.controlproperties+xml"/>
  <Override PartName="/xl/ctrlProps/ctrlProp416.xml" ContentType="application/vnd.ms-excel.controlproperties+xml"/>
  <Override PartName="/xl/ctrlProps/ctrlProp266.xml" ContentType="application/vnd.ms-excel.controlproperties+xml"/>
  <Override PartName="/xl/ctrlProps/ctrlProp30.xml" ContentType="application/vnd.ms-excel.controlproperties+xml"/>
  <Override PartName="/xl/ctrlProps/ctrlProp277.xml" ContentType="application/vnd.ms-excel.controlproperties+xml"/>
  <Override PartName="/xl/sharedStrings.xml" ContentType="application/vnd.openxmlformats-officedocument.spreadsheetml.sharedStrings+xml"/>
  <Override PartName="/xl/ctrlProps/ctrlProp452.xml" ContentType="application/vnd.ms-excel.controlproperties+xml"/>
  <Override PartName="/xl/ctrlProps/ctrlProp208.xml" ContentType="application/vnd.ms-excel.controlproperties+xml"/>
  <Override PartName="/xl/ctrlProps/ctrlProp121.xml" ContentType="application/vnd.ms-excel.controlproperties+xml"/>
  <Override PartName="/xl/ctrlProps/ctrlProp405.xml" ContentType="application/vnd.ms-excel.controlproperties+xml"/>
  <Override PartName="/xl/ctrlProps/ctrlProp255.xml" ContentType="application/vnd.ms-excel.controlproperties+xml"/>
  <Override PartName="/xl/ctrlProps/ctrlProp441.xml" ContentType="application/vnd.ms-excel.controlproperties+xml"/>
  <Override PartName="/xl/ctrlProps/ctrlProp378.xml" ContentType="application/vnd.ms-excel.controlproperties+xml"/>
  <Override PartName="/xl/ctrlProps/ctrlProp389.xml" ContentType="application/vnd.ms-excel.controlproperties+xml"/>
  <Override PartName="/xl/ctrlProps/ctrlProp291.xml" ContentType="application/vnd.ms-excel.controlproperties+xml"/>
  <Override PartName="/xl/ctrlProps/ctrlProp110.xml" ContentType="application/vnd.ms-excel.controlproperties+xml"/>
  <Override PartName="/xl/ctrlProps/ctrlProp244.xml" ContentType="application/vnd.ms-excel.controlproperties+xml"/>
  <Default Extension="bin" ContentType="application/vnd.openxmlformats-officedocument.spreadsheetml.printerSettings"/>
  <Override PartName="/xl/ctrlProps/ctrlProp430.xml" ContentType="application/vnd.ms-excel.controlproperties+xml"/>
  <Override PartName="/xl/ctrlProps/ctrlProp367.xml" ContentType="application/vnd.ms-excel.controlproperties+xml"/>
  <Override PartName="/xl/ctrlProps/ctrlProp280.xml" ContentType="application/vnd.ms-excel.controlproperties+xml"/>
  <Override PartName="/xl/ctrlProps/ctrlProp68.xml" ContentType="application/vnd.ms-excel.controlproperties+xml"/>
  <Override PartName="/xl/ctrlProps/ctrlProp79.xml" ContentType="application/vnd.ms-excel.controlproperties+xml"/>
  <Override PartName="/xl/ctrlProps/ctrlProp222.xml" ContentType="application/vnd.ms-excel.controlproperties+xml"/>
  <Override PartName="/xl/ctrlProps/ctrlProp233.xml" ContentType="application/vnd.ms-excel.controlproperties+xml"/>
  <Override PartName="/xl/ctrlProps/ctrlProp159.xml" ContentType="application/vnd.ms-excel.controlproperties+xml"/>
  <Override PartName="/xl/ctrlProps/ctrlProp356.xml" ContentType="application/vnd.ms-excel.controlproperties+xml"/>
  <Override PartName="/xl/ctrlProps/ctrlProp57.xml" ContentType="application/vnd.ms-excel.controlproperties+xml"/>
  <Override PartName="/xl/ctrlProps/ctrlProp309.xml" ContentType="application/vnd.ms-excel.controlproperties+xml"/>
  <Override PartName="/xl/ctrlProps/ctrlProp211.xml" ContentType="application/vnd.ms-excel.controlproperties+xml"/>
  <Override PartName="/xl/ctrlProps/ctrlProp479.xml" ContentType="application/vnd.ms-excel.controlproperties+xml"/>
  <Override PartName="/xl/ctrlProps/ctrlProp93.xml" ContentType="application/vnd.ms-excel.controlproperties+xml"/>
  <Override PartName="/xl/ctrlProps/ctrlProp334.xml" ContentType="application/vnd.ms-excel.controlproperties+xml"/>
  <Override PartName="/xl/ctrlProps/ctrlProp345.xml" ContentType="application/vnd.ms-excel.controlproperties+xml"/>
  <Override PartName="/xl/ctrlProps/ctrlProp46.xml" ContentType="application/vnd.ms-excel.controlproperties+xml"/>
  <Override PartName="/xl/ctrlProps/ctrlProp195.xml" ContentType="application/vnd.ms-excel.controlproperties+xml"/>
  <Override PartName="/xl/ctrlProps/ctrlProp381.xml" ContentType="application/vnd.ms-excel.controlproperties+xml"/>
  <Override PartName="/xl/ctrlProps/ctrlProp392.xml" ContentType="application/vnd.ms-excel.controlproperties+xml"/>
  <Override PartName="/xl/ctrlProps/ctrlProp200.xml" ContentType="application/vnd.ms-excel.controlproperties+xml"/>
  <Override PartName="/xl/ctrlProps/ctrlProp148.xml" ContentType="application/vnd.ms-excel.controlpropertie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trlProps/ctrlProp71.xml" ContentType="application/vnd.ms-excel.controlproperties+xml"/>
  <Override PartName="/xl/ctrlProps/ctrlProp82.xml" ContentType="application/vnd.ms-excel.controlproperties+xml"/>
  <Override PartName="/xl/ctrlProps/ctrlProp323.xml" ContentType="application/vnd.ms-excel.controlproperties+xml"/>
  <Override PartName="/xl/ctrlProps/ctrlProp24.xml" ContentType="application/vnd.ms-excel.controlproperties+xml"/>
  <Override PartName="/xl/ctrlProps/ctrlProp173.xml" ContentType="application/vnd.ms-excel.controlproperties+xml"/>
  <Override PartName="/xl/ctrlProps/ctrlProp468.xml" ContentType="application/vnd.ms-excel.controlproperties+xml"/>
  <Override PartName="/xl/ctrlProps/ctrlProp35.xml" ContentType="application/vnd.ms-excel.controlproperties+xml"/>
  <Override PartName="/xl/ctrlProps/ctrlProp184.xml" ContentType="application/vnd.ms-excel.controlproperties+xml"/>
  <Override PartName="/xl/ctrlProps/ctrlProp370.xml" ContentType="application/vnd.ms-excel.controlproperties+xml"/>
  <Override PartName="/xl/ctrlProps/ctrlProp126.xml" ContentType="application/vnd.ms-excel.controlproperties+xml"/>
  <Override PartName="/xl/ctrlProps/ctrlProp137.xml" ContentType="application/vnd.ms-excel.controlproperties+xml"/>
  <Override PartName="/xl/ctrlProps/ctrlProp60.xml" ContentType="application/vnd.ms-excel.controlproperties+xml"/>
  <Override PartName="/xl/ctrlProps/ctrlProp312.xml" ContentType="application/vnd.ms-excel.controlproperties+xml"/>
  <Override PartName="/xl/ctrlProps/ctrlProp13.xml" ContentType="application/vnd.ms-excel.controlproperties+xml"/>
  <Override PartName="/xl/ctrlProps/ctrlProp162.xml" ContentType="application/vnd.ms-excel.controlproperties+xml"/>
  <Override PartName="/xl/ctrlProps/ctrlProp446.xml" ContentType="application/vnd.ms-excel.controlproperties+xml"/>
  <Override PartName="/xl/ctrlProps/ctrlProp457.xml" ContentType="application/vnd.ms-excel.controlproperties+xml"/>
  <Override PartName="/xl/ctrlProps/ctrlProp115.xml" ContentType="application/vnd.ms-excel.controlproperties+xml"/>
  <Default Extension="vml" ContentType="application/vnd.openxmlformats-officedocument.vmlDrawing"/>
  <Override PartName="/xl/comments1.xml" ContentType="application/vnd.openxmlformats-officedocument.spreadsheetml.comments+xml"/>
  <Override PartName="/xl/ctrlProps/ctrlProp296.xml" ContentType="application/vnd.ms-excel.controlproperties+xml"/>
  <Override PartName="/xl/ctrlProps/ctrlProp301.xml" ContentType="application/vnd.ms-excel.controlproperties+xml"/>
  <Override PartName="/xl/ctrlProps/ctrlProp238.xml" ContentType="application/vnd.ms-excel.controlproperties+xml"/>
  <Override PartName="/xl/ctrlProps/ctrlProp249.xml" ContentType="application/vnd.ms-excel.controlproperties+xml"/>
  <Override PartName="/xl/ctrlProps/ctrlProp151.xml" ContentType="application/vnd.ms-excel.controlproperties+xml"/>
  <Override PartName="/xl/ctrlProps/ctrlProp435.xml" ContentType="application/vnd.ms-excel.controlproperties+xml"/>
  <Override PartName="/xl/ctrlProps/ctrlProp285.xml" ContentType="application/vnd.ms-excel.controlproperties+xml"/>
  <Override PartName="/xl/ctrlProps/ctrlProp104.xml" ContentType="application/vnd.ms-excel.controlproperties+xml"/>
  <Override PartName="/xl/ctrlProps/ctrlProp227.xml" ContentType="application/vnd.ms-excel.controlproperties+xml"/>
  <Override PartName="/xl/ctrlProps/ctrlProp140.xml" ContentType="application/vnd.ms-excel.controlproperties+xml"/>
  <Override PartName="/xl/ctrlProps/ctrlProp424.xml" ContentType="application/vnd.ms-excel.controlproperties+xml"/>
  <Override PartName="/xl/ctrlProps/ctrlProp274.xml" ContentType="application/vnd.ms-excel.controlproperties+xml"/>
  <Override PartName="/xl/ctrlProps/ctrlProp471.xml" ContentType="application/vnd.ms-excel.controlproperties+xml"/>
  <Override PartName="/xl/ctrlProps/ctrlProp3.xml" ContentType="application/vnd.ms-excel.controlproperties+xml"/>
  <Override PartName="/xl/ctrlProps/ctrlProp216.xml" ContentType="application/vnd.ms-excel.controlproperties+xml"/>
  <Override PartName="/xl/ctrlProps/ctrlProp402.xml" ContentType="application/vnd.ms-excel.controlproperties+xml"/>
  <Override PartName="/xl/ctrlProps/ctrlProp413.xml" ContentType="application/vnd.ms-excel.controlproperties+xml"/>
  <Override PartName="/xl/ctrlProps/ctrlProp98.xml" ContentType="application/vnd.ms-excel.controlproperties+xml"/>
  <Override PartName="/xl/ctrlProps/ctrlProp263.xml" ContentType="application/vnd.ms-excel.controlproperties+xml"/>
  <Override PartName="/xl/ctrlProps/ctrlProp397.xml" ContentType="application/vnd.ms-excel.controlproperties+xml"/>
  <Override PartName="/xl/ctrlProps/ctrlProp460.xml" ContentType="application/vnd.ms-excel.controlproperties+xml"/>
  <Override PartName="/docProps/core.xml" ContentType="application/vnd.openxmlformats-package.core-properties+xml"/>
  <Override PartName="/xl/ctrlProps/ctrlProp189.xml" ContentType="application/vnd.ms-excel.controlproperties+xml"/>
  <Override PartName="/xl/ctrlProps/ctrlProp205.xml" ContentType="application/vnd.ms-excel.controlproperties+xml"/>
  <Override PartName="/xl/ctrlProps/ctrlProp87.xml" ContentType="application/vnd.ms-excel.controlproperties+xml"/>
  <Override PartName="/xl/ctrlProps/ctrlProp339.xml" ContentType="application/vnd.ms-excel.controlproperties+xml"/>
  <Override PartName="/xl/ctrlProps/ctrlProp241.xml" ContentType="application/vnd.ms-excel.controlproperties+xml"/>
  <Override PartName="/xl/ctrlProps/ctrlProp252.xml" ContentType="application/vnd.ms-excel.controlproperties+xml"/>
  <Override PartName="/xl/ctrlProps/ctrlProp386.xml" ContentType="application/vnd.ms-excel.controlproperties+xml"/>
  <Override PartName="/xl/theme/theme1.xml" ContentType="application/vnd.openxmlformats-officedocument.theme+xml"/>
  <Override PartName="/xl/ctrlProps/ctrlProp29.xml" ContentType="application/vnd.ms-excel.controlproperties+xml"/>
  <Override PartName="/xl/ctrlProps/ctrlProp178.xml" ContentType="application/vnd.ms-excel.controlproperties+xml"/>
  <Override PartName="/xl/ctrlProps/ctrlProp76.xml" ContentType="application/vnd.ms-excel.controlproperties+xml"/>
  <Override PartName="/xl/ctrlProps/ctrlProp328.xml" ContentType="application/vnd.ms-excel.controlproperties+xml"/>
  <Override PartName="/xl/ctrlProps/ctrlProp230.xml" ContentType="application/vnd.ms-excel.controlproperties+xml"/>
  <Override PartName="/xl/ctrlProps/ctrlProp375.xml" ContentType="application/vnd.ms-excel.controlproperties+xml"/>
  <Override PartName="/xl/ctrlProps/ctrlProp18.xml" ContentType="application/vnd.ms-excel.controlproperties+xml"/>
  <Override PartName="/xl/ctrlProps/ctrlProp167.xml" ContentType="application/vnd.ms-excel.controlproperties+xml"/>
  <Override PartName="/xl/ctrlProps/ctrlProp65.xml" ContentType="application/vnd.ms-excel.controlproperties+xml"/>
  <Override PartName="/xl/ctrlProps/ctrlProp306.xml" ContentType="application/vnd.ms-excel.controlproperties+xml"/>
  <Override PartName="/xl/ctrlProps/ctrlProp317.xml" ContentType="application/vnd.ms-excel.controlproperties+xml"/>
  <Override PartName="/xl/ctrlProps/ctrlProp353.xml" ContentType="application/vnd.ms-excel.controlproperties+xml"/>
  <Override PartName="/xl/ctrlProps/ctrlProp364.xml" ContentType="application/vnd.ms-excel.controlproperties+xml"/>
  <Default Extension="rels" ContentType="application/vnd.openxmlformats-package.relationships+xml"/>
  <Override PartName="/xl/ctrlProps/ctrlProp156.xml" ContentType="application/vnd.ms-excel.controlproperties+xml"/>
  <Override PartName="/xl/ctrlProps/ctrlProp43.xml" ContentType="application/vnd.ms-excel.controlproperties+xml"/>
  <Override PartName="/xl/ctrlProps/ctrlProp192.xml" ContentType="application/vnd.ms-excel.controlproperties+xml"/>
  <Override PartName="/xl/ctrlProps/ctrlProp54.xml" ContentType="application/vnd.ms-excel.controlproperties+xml"/>
  <Override PartName="/xl/ctrlProps/ctrlProp109.xml" ContentType="application/vnd.ms-excel.controlproperties+xml"/>
  <Override PartName="/xl/ctrlProps/ctrlProp90.xml" ContentType="application/vnd.ms-excel.controlproperties+xml"/>
  <Override PartName="/xl/ctrlProps/ctrlProp429.xml" ContentType="application/vnd.ms-excel.controlproperties+xml"/>
  <Override PartName="/xl/ctrlProps/ctrlProp145.xml" ContentType="application/vnd.ms-excel.controlproperties+xml"/>
  <Override PartName="/xl/ctrlProps/ctrlProp342.xml" ContentType="application/vnd.ms-excel.controlproperties+xml"/>
  <Override PartName="/xl/ctrlProps/ctrlProp268.xml" ContentType="application/vnd.ms-excel.controlproperties+xml"/>
  <Override PartName="/xl/ctrlProps/ctrlProp32.xml" ContentType="application/vnd.ms-excel.controlproperties+xml"/>
  <Override PartName="/xl/ctrlProps/ctrlProp279.xml" ContentType="application/vnd.ms-excel.controlproperties+xml"/>
  <Override PartName="/xl/ctrlProps/ctrlProp181.xml" ContentType="application/vnd.ms-excel.controlproperties+xml"/>
  <Override PartName="/xl/ctrlProps/ctrlProp465.xml" ContentType="application/vnd.ms-excel.controlproperties+xml"/>
  <Override PartName="/xl/ctrlProps/ctrlProp476.xml" ContentType="application/vnd.ms-excel.controlproperties+xml"/>
  <Override PartName="/xl/ctrlProps/ctrlProp418.xml" ContentType="application/vnd.ms-excel.controlproperties+xml"/>
  <Override PartName="/xl/ctrlProps/ctrlProp134.xml" ContentType="application/vnd.ms-excel.controlproperties+xml"/>
  <Override PartName="/xl/ctrlProps/ctrlProp331.xml" ContentType="application/vnd.ms-excel.controlproperties+xml"/>
  <Override PartName="/xl/ctrlProps/ctrlProp8.xml" ContentType="application/vnd.ms-excel.controlproperties+xml"/>
  <Override PartName="/xl/worksheets/sheet1.xml" ContentType="application/vnd.openxmlformats-officedocument.spreadsheetml.worksheet+xml"/>
  <Override PartName="/xl/ctrlProps/ctrlProp257.xml" ContentType="application/vnd.ms-excel.controlproperties+xml"/>
  <Override PartName="/xl/ctrlProps/ctrlProp21.xml" ContentType="application/vnd.ms-excel.controlproperties+xml"/>
  <Override PartName="/xl/ctrlProps/ctrlProp170.xml" ContentType="application/vnd.ms-excel.controlproperties+xml"/>
  <Override PartName="/xl/ctrlProps/ctrlProp454.xml" ContentType="application/vnd.ms-excel.controlproperties+xml"/>
  <Override PartName="/xl/ctrlProps/ctrlProp407.xml" ContentType="application/vnd.ms-excel.controlproperties+xml"/>
  <Override PartName="/xl/ctrlProps/ctrlProp123.xml" ContentType="application/vnd.ms-excel.controlproperties+xml"/>
  <Override PartName="/xl/ctrlProps/ctrlProp320.xml" ContentType="application/vnd.ms-excel.controlproperties+xml"/>
  <Override PartName="/xl/ctrlProps/ctrlProp10.xml" ContentType="application/vnd.ms-excel.controlproperties+xml"/>
  <Override PartName="/xl/ctrlProps/ctrlProp443.xml" ContentType="application/vnd.ms-excel.controlproperties+xml"/>
  <Override PartName="/xl/ctrlProps/ctrlProp293.xml" ContentType="application/vnd.ms-excel.controlproperties+xml"/>
  <Override PartName="/xl/ctrlProps/ctrlProp101.xml" ContentType="application/vnd.ms-excel.controlproperties+xml"/>
  <Override PartName="/xl/ctrlProps/ctrlProp112.xml" ContentType="application/vnd.ms-excel.controlproperties+xml"/>
  <Override PartName="/xl/ctrlProps/ctrlProp246.xml" ContentType="application/vnd.ms-excel.controlproperties+xml"/>
  <Override PartName="/xl/ctrlProps/ctrlProp421.xml" ContentType="application/vnd.ms-excel.controlproperties+xml"/>
  <Override PartName="/xl/ctrlProps/ctrlProp432.xml" ContentType="application/vnd.ms-excel.controlproperties+xml"/>
  <Override PartName="/xl/ctrlProps/ctrlProp369.xml" ContentType="application/vnd.ms-excel.controlproperties+xml"/>
  <Override PartName="/xl/ctrlProps/ctrlProp282.xml" ContentType="application/vnd.ms-excel.controlproperties+xml"/>
  <Override PartName="/xl/ctrlProps/ctrlProp235.xml" ContentType="application/vnd.ms-excel.controlproperties+xml"/>
  <Override PartName="/xl/ctrlProps/ctrlProp410.xml" ContentType="application/vnd.ms-excel.controlproperties+xml"/>
  <Override PartName="/xl/ctrlProps/ctrlProp358.xml" ContentType="application/vnd.ms-excel.controlproperties+xml"/>
  <Override PartName="/xl/ctrlProps/ctrlProp260.xml" ContentType="application/vnd.ms-excel.controlproperties+xml"/>
  <Override PartName="/xl/ctrlProps/ctrlProp271.xml" ContentType="application/vnd.ms-excel.controlproperties+xml"/>
  <Override PartName="/xl/ctrlProps/ctrlProp59.xml" ContentType="application/vnd.ms-excel.controlproperties+xml"/>
  <Override PartName="/xl/ctrlProps/ctrlProp213.xml" ContentType="application/vnd.ms-excel.controlproperties+xml"/>
  <Override PartName="/xl/ctrlProps/ctrlProp224.xml" ContentType="application/vnd.ms-excel.controlproperties+xml"/>
  <Override PartName="/xl/ctrlProps/ctrlProp95.xml" ContentType="application/vnd.ms-excel.controlproperties+xml"/>
  <Override PartName="/xl/ctrlProps/ctrlProp336.xml" ContentType="application/vnd.ms-excel.controlproperties+xml"/>
  <Override PartName="/xl/ctrlProps/ctrlProp347.xml" ContentType="application/vnd.ms-excel.controlproperties+xml"/>
  <Override PartName="/xl/ctrlProps/ctrlProp197.xml" ContentType="application/vnd.ms-excel.controlproperties+xml"/>
  <Override PartName="/xl/ctrlProps/ctrlProp48.xml" ContentType="application/vnd.ms-excel.controlproperties+xml"/>
  <Override PartName="/xl/ctrlProps/ctrlProp383.xml" ContentType="application/vnd.ms-excel.controlproperties+xml"/>
  <Override PartName="/xl/ctrlProps/ctrlProp394.xml" ContentType="application/vnd.ms-excel.controlproperties+xml"/>
  <Override PartName="/xl/ctrlProps/ctrlProp202.xml" ContentType="application/vnd.ms-excel.controlproperties+xml"/>
  <Override PartName="/xl/ctrlProps/ctrlProp73.xml" ContentType="application/vnd.ms-excel.controlproperties+xml"/>
  <Override PartName="/xl/ctrlProps/ctrlProp84.xml" ContentType="application/vnd.ms-excel.controlproperties+xml"/>
  <Override PartName="/xl/ctrlProps/ctrlProp128.xml" ContentType="application/vnd.ms-excel.controlproperties+xml"/>
  <Override PartName="/xl/ctrlProps/ctrlProp139.xml" ContentType="application/vnd.ms-excel.controlproperties+xml"/>
  <Override PartName="/xl/ctrlProps/ctrlProp325.xml" ContentType="application/vnd.ms-excel.controlproperties+xml"/>
  <Override PartName="/xl/ctrlProps/ctrlProp26.xml" ContentType="application/vnd.ms-excel.controlproperties+xml"/>
  <Override PartName="/xl/ctrlProps/ctrlProp37.xml" ContentType="application/vnd.ms-excel.controlproperties+xml"/>
  <Override PartName="/xl/ctrlProps/ctrlProp175.xml" ContentType="application/vnd.ms-excel.controlproperties+xml"/>
  <Override PartName="/xl/ctrlProps/ctrlProp186.xml" ContentType="application/vnd.ms-excel.controlproperties+xml"/>
  <Override PartName="/xl/ctrlProps/ctrlProp372.xml" ContentType="application/vnd.ms-excel.controlproperties+xml"/>
  <Override PartName="/xl/ctrlProps/ctrlProp62.xml" ContentType="application/vnd.ms-excel.controlproperties+xml"/>
  <Override PartName="/xl/ctrlProps/ctrlProp117.xml" ContentType="application/vnd.ms-excel.controlproperties+xml"/>
  <Override PartName="/xl/ctrlProps/ctrlProp314.xml" ContentType="application/vnd.ms-excel.controlproperties+xml"/>
  <Override PartName="/xl/ctrlProps/ctrlProp15.xml" ContentType="application/vnd.ms-excel.controlproperties+xml"/>
  <Override PartName="/xl/ctrlProps/ctrlProp448.xml" ContentType="application/vnd.ms-excel.controlproperties+xml"/>
  <Override PartName="/xl/ctrlProps/ctrlProp164.xml" ContentType="application/vnd.ms-excel.controlproperties+xml"/>
  <Override PartName="/xl/ctrlProps/ctrlProp459.xml" ContentType="application/vnd.ms-excel.controlproperties+xml"/>
  <Override PartName="/xl/ctrlProps/ctrlProp361.xml" ContentType="application/vnd.ms-excel.controlproperties+xml"/>
  <Override PartName="/xl/ctrlProps/ctrlProp287.xml" ContentType="application/vnd.ms-excel.controlproperties+xml"/>
  <Override PartName="/xl/ctrlProps/ctrlProp51.xml" ContentType="application/vnd.ms-excel.controlproperties+xml"/>
  <Override PartName="/xl/ctrlProps/ctrlProp106.xml" ContentType="application/vnd.ms-excel.controlproperties+xml"/>
  <Override PartName="/xl/ctrlProps/ctrlProp303.xml" ContentType="application/vnd.ms-excel.controlproperties+xml"/>
  <Override PartName="/xl/ctrlProps/ctrlProp437.xml" ContentType="application/vnd.ms-excel.controlproperties+xml"/>
  <Override PartName="/xl/ctrlProps/ctrlProp153.xml" ContentType="application/vnd.ms-excel.controlproperties+xml"/>
  <Override PartName="/xl/ctrlProps/ctrlProp350.xml" ContentType="application/vnd.ms-excel.controlproperties+xml"/>
  <Override PartName="/xl/ctrlProps/ctrlProp298.xml" ContentType="application/vnd.ms-excel.controlproperties+xml"/>
  <Override PartName="/xl/ctrlProps/ctrlProp276.xml" ContentType="application/vnd.ms-excel.controlproperties+xml"/>
  <Override PartName="/xl/ctrlProps/ctrlProp40.xml" ContentType="application/vnd.ms-excel.controlproperties+xml"/>
  <Override PartName="/xl/ctrlProps/ctrlProp5.xml" ContentType="application/vnd.ms-excel.controlproperties+xml"/>
  <Override PartName="/xl/ctrlProps/ctrlProp229.xml" ContentType="application/vnd.ms-excel.controlproperties+xml"/>
  <Override PartName="/xl/ctrlProps/ctrlProp142.xml" ContentType="application/vnd.ms-excel.controlproperties+xml"/>
  <Override PartName="/xl/ctrlProps/ctrlProp426.xml" ContentType="application/vnd.ms-excel.controlproperties+xml"/>
  <Override PartName="/xl/ctrlProps/ctrlProp473.xml" ContentType="application/vnd.ms-excel.controlproperties+xml"/>
  <Override PartName="/xl/ctrlProps/ctrlProp265.xml" ContentType="application/vnd.ms-excel.controlproperties+xml"/>
  <Override PartName="/xl/ctrlProps/ctrlProp399.xml" ContentType="application/vnd.ms-excel.controlproperties+xml"/>
  <Override PartName="/xl/ctrlProps/ctrlProp218.xml" ContentType="application/vnd.ms-excel.controlproperties+xml"/>
  <Override PartName="/xl/ctrlProps/ctrlProp120.xml" ContentType="application/vnd.ms-excel.controlproperties+xml"/>
  <Override PartName="/xl/ctrlProps/ctrlProp404.xml" ContentType="application/vnd.ms-excel.controlproperties+xml"/>
  <Override PartName="/xl/ctrlProps/ctrlProp131.xml" ContentType="application/vnd.ms-excel.controlproperties+xml"/>
  <Override PartName="/xl/ctrlProps/ctrlProp415.xml" ContentType="application/vnd.ms-excel.controlproperties+xml"/>
  <Override PartName="/xl/ctrlProps/ctrlProp451.xml" ContentType="application/vnd.ms-excel.controlproperties+xml"/>
  <Override PartName="/xl/ctrlProps/ctrlProp462.xml" ContentType="application/vnd.ms-excel.controlproperties+xml"/>
  <Override PartName="/xl/ctrlProps/ctrlProp388.xml" ContentType="application/vnd.ms-excel.controlproperties+xml"/>
  <Override PartName="/xl/ctrlProps/ctrlProp290.xml" ContentType="application/vnd.ms-excel.controlproperties+xml"/>
  <Override PartName="/xl/ctrlProps/ctrlProp207.xml" ContentType="application/vnd.ms-excel.controlproperties+xml"/>
  <Override PartName="/xl/ctrlProps/ctrlProp89.xml" ContentType="application/vnd.ms-excel.controlproperties+xml"/>
  <Override PartName="/xl/ctrlProps/ctrlProp243.xml" ContentType="application/vnd.ms-excel.controlproperties+xml"/>
  <Override PartName="/xl/ctrlProps/ctrlProp254.xml" ContentType="application/vnd.ms-excel.controlproperties+xml"/>
  <Override PartName="/xl/ctrlProps/ctrlProp440.xml" ContentType="application/vnd.ms-excel.controlproperties+xml"/>
  <Override PartName="/xl/ctrlProps/ctrlProp377.xml" ContentType="application/vnd.ms-excel.controlproperties+xml"/>
  <Override PartName="/xl/ctrlProps/ctrlProp78.xml" ContentType="application/vnd.ms-excel.controlproperties+xml"/>
  <Override PartName="/xl/ctrlProps/ctrlProp232.xml" ContentType="application/vnd.ms-excel.controlproperties+xml"/>
  <Override PartName="/xl/ctrlProps/ctrlProp169.xml" ContentType="application/vnd.ms-excel.controlproperties+xml"/>
  <Override PartName="/xl/ctrlProps/ctrlProp355.xml" ContentType="application/vnd.ms-excel.controlproperties+xml"/>
  <Override PartName="/xl/ctrlProps/ctrlProp308.xml" ContentType="application/vnd.ms-excel.controlproperties+xml"/>
  <Override PartName="/xl/ctrlProps/ctrlProp147.xml" ContentType="application/vnd.ms-excel.controlproperties+xml"/>
  <Override PartName="/xl/ctrlProps/ctrlProp194.xml" ContentType="application/vnd.ms-excel.controlproperties+xml"/>
  <Override PartName="/xl/ctrlProps/ctrlProp56.xml" ContentType="application/vnd.ms-excel.controlproperties+xml"/>
  <Override PartName="/xl/ctrlProps/ctrlProp210.xml" ContentType="application/vnd.ms-excel.controlproperties+xml"/>
  <Override PartName="/xl/ctrlProps/ctrlProp478.xml" ContentType="application/vnd.ms-excel.controlproperties+xml"/>
  <Override PartName="/xl/ctrlProps/ctrlProp34.xml" ContentType="application/vnd.ms-excel.controlproperties+xml"/>
  <Override PartName="/xl/ctrlProps/ctrlProp380.xml" ContentType="application/vnd.ms-excel.controlproperties+xml"/>
  <Override PartName="/xl/ctrlProps/ctrlProp81.xml" ContentType="application/vnd.ms-excel.controlproperties+xml"/>
  <Override PartName="/xl/ctrlProps/ctrlProp333.xml" ContentType="application/vnd.ms-excel.controlproperties+xml"/>
  <Override PartName="/xl/worksheets/sheet3.xml" ContentType="application/vnd.openxmlformats-officedocument.spreadsheetml.worksheet+xml"/>
  <Override PartName="/xl/ctrlProps/ctrlProp125.xml" ContentType="application/vnd.ms-excel.controlproperties+xml"/>
  <Override PartName="/xl/ctrlProps/ctrlProp172.xml" ContentType="application/vnd.ms-excel.controlproperties+xml"/>
  <Override PartName="/xl/ctrlProps/ctrlProp456.xml" ContentType="application/vnd.ms-excel.controlproperties+xml"/>
  <Override PartName="/xl/ctrlProps/ctrlProp409.xml" ContentType="application/vnd.ms-excel.controlproperties+xml"/>
  <Override PartName="/xl/ctrlProps/ctrlProp311.xml" ContentType="application/vnd.ms-excel.controlproperties+xml"/>
  <Override PartName="/xl/ctrlProps/ctrlProp248.xml" ContentType="application/vnd.ms-excel.controlproperties+xml"/>
  <Override PartName="/xl/ctrlProps/ctrlProp150.xml" ContentType="application/vnd.ms-excel.controlproperties+xml"/>
  <Override PartName="/xl/ctrlProps/ctrlProp12.xml" ContentType="application/vnd.ms-excel.controlproperties+xml"/>
  <Override PartName="/xl/ctrlProps/ctrlProp295.xml" ContentType="application/vnd.ms-excel.controlproperties+xml"/>
  <Override PartName="/xl/ctrlProps/ctrlProp103.xml" ContentType="application/vnd.ms-excel.controlproperties+xml"/>
  <Override PartName="/xl/ctrlProps/ctrlProp434.xml" ContentType="application/vnd.ms-excel.controlproperties+xml"/>
  <Override PartName="/xl/ctrlProps/ctrlProp226.xml" ContentType="application/vnd.ms-excel.controlproperties+xml"/>
  <Override PartName="/xl/ctrlProps/ctrlProp412.xml" ContentType="application/vnd.ms-excel.controlproperties+xml"/>
  <Override PartName="/xl/ctrlProps/ctrlProp273.xml" ContentType="application/vnd.ms-excel.controlproperties+xml"/>
  <Override PartName="/xl/ctrlProps/ctrlProp396.xml" ContentType="application/vnd.ms-excel.controlproperties+xml"/>
  <Override PartName="/xl/ctrlProps/ctrlProp97.xml" ContentType="application/vnd.ms-excel.controlproperties+xml"/>
  <Override PartName="/xl/ctrlProps/ctrlProp349.xml" ContentType="application/vnd.ms-excel.controlproperties+xml"/>
  <Override PartName="/xl/ctrlProps/ctrlProp251.xml" ContentType="application/vnd.ms-excel.controlproperties+xml"/>
  <Override PartName="/xl/ctrlProps/ctrlProp204.xml" ContentType="application/vnd.ms-excel.controlproperties+xml"/>
  <Override PartName="/xl/ctrlProps/ctrlProp374.xml" ContentType="application/vnd.ms-excel.controlproperties+xml"/>
  <Override PartName="/xl/ctrlProps/ctrlProp75.xml" ContentType="application/vnd.ms-excel.controlproperties+xml"/>
  <Override PartName="/xl/ctrlProps/ctrlProp327.xml" ContentType="application/vnd.ms-excel.controlproperties+xml"/>
  <Override PartName="/xl/ctrlProps/ctrlProp28.xml" ContentType="application/vnd.ms-excel.controlproperties+xml"/>
  <Override PartName="/xl/ctrlProps/ctrlProp188.xml" ContentType="application/vnd.ms-excel.controlproperties+xml"/>
  <Override PartName="/xl/ctrlProps/ctrlProp119.xml" ContentType="application/vnd.ms-excel.controlproperties+xml"/>
  <Override PartName="/xl/ctrlProps/ctrlProp166.xml" ContentType="application/vnd.ms-excel.controlproperties+xml"/>
  <Override PartName="/xl/ctrlProps/ctrlProp289.xml" ContentType="application/vnd.ms-excel.controlproperties+xml"/>
  <Override PartName="/xl/ctrlProps/ctrlProp53.xml" ContentType="application/vnd.ms-excel.controlproperties+xml"/>
  <Override PartName="/xl/ctrlProps/ctrlProp305.xml" ContentType="application/vnd.ms-excel.controlproperties+xml"/>
  <Override PartName="/xl/ctrlProps/ctrlProp352.xml" ContentType="application/vnd.ms-excel.controlproperties+xml"/>
  <Override PartName="/docProps/app.xml" ContentType="application/vnd.openxmlformats-officedocument.extended-properties+xml"/>
  <Override PartName="/xl/ctrlProps/ctrlProp191.xml" ContentType="application/vnd.ms-excel.controlproperties+xml"/>
  <Override PartName="/xl/ctrlProps/ctrlProp475.xml" ContentType="application/vnd.ms-excel.controlproperties+xml"/>
  <Override PartName="/xl/ctrlProps/ctrlProp428.xml" ContentType="application/vnd.ms-excel.controlproperties+xml"/>
  <Override PartName="/xl/ctrlProps/ctrlProp144.xml" ContentType="application/vnd.ms-excel.controlproperties+xml"/>
  <Override PartName="/xl/ctrlProps/ctrlProp330.xml" ContentType="application/vnd.ms-excel.controlproperties+xml"/>
  <Override PartName="/xl/ctrlProps/ctrlProp7.xml" ContentType="application/vnd.ms-excel.controlproperties+xml"/>
  <Override PartName="/xl/ctrlProps/ctrlProp267.xml" ContentType="application/vnd.ms-excel.controlproperties+xml"/>
  <Override PartName="/xl/ctrlProps/ctrlProp31.xml" ContentType="application/vnd.ms-excel.controlproperties+xml"/>
  <Override PartName="/xl/ctrlProps/ctrlProp122.xml" ContentType="application/vnd.ms-excel.controlproperties+xml"/>
  <Override PartName="/xl/ctrlProps/ctrlProp245.xml" ContentType="application/vnd.ms-excel.controlproperties+xml"/>
  <Override PartName="/xl/ctrlProps/ctrlProp292.xml" ContentType="application/vnd.ms-excel.controlproperties+xml"/>
  <Override PartName="/xl/ctrlProps/ctrlProp406.xml" ContentType="application/vnd.ms-excel.controlproperties+xml"/>
  <Override PartName="/xl/ctrlProps/ctrlProp453.xml" ContentType="application/vnd.ms-excel.controlproperties+xml"/>
  <Override PartName="/xl/ctrlProps/ctrlProp100.xml" ContentType="application/vnd.ms-excel.controlproperties+xml"/>
  <Override PartName="/xl/ctrlProps/ctrlProp431.xml" ContentType="application/vnd.ms-excel.controlproperties+xml"/>
  <Override PartName="/xl/ctrlProps/ctrlProp223.xml" ContentType="application/vnd.ms-excel.controlproperties+xml"/>
  <Override PartName="/xl/ctrlProps/ctrlProp368.xml" ContentType="application/vnd.ms-excel.controlproperties+xml"/>
  <Override PartName="/xl/ctrlProps/ctrlProp270.xml" ContentType="application/vnd.ms-excel.controlproperties+xml"/>
  <Override PartName="/xl/ctrlProps/ctrlProp69.xml" ContentType="application/vnd.ms-excel.controlproperties+xml"/>
  <Override PartName="/xl/ctrlProps/ctrlProp94.xml" ContentType="application/vnd.ms-excel.controlproperties+xml"/>
  <Override PartName="/xl/ctrlProps/ctrlProp346.xml" ContentType="application/vnd.ms-excel.controlproperties+xml"/>
  <Override PartName="/xl/ctrlProps/ctrlProp47.xml" ContentType="application/vnd.ms-excel.controlproperties+xml"/>
  <Override PartName="/xl/ctrlProps/ctrlProp393.xml" ContentType="application/vnd.ms-excel.controlproperties+xml"/>
  <Override PartName="/xl/ctrlProps/ctrlProp138.xml" ContentType="application/vnd.ms-excel.controlproperties+xml"/>
  <Override PartName="/xl/ctrlProps/ctrlProp469.xml" ContentType="application/vnd.ms-excel.controlproperties+xml"/>
  <Override PartName="/xl/ctrlProps/ctrlProp185.xml" ContentType="application/vnd.ms-excel.controlproperties+xml"/>
  <Override PartName="/xl/ctrlProps/ctrlProp201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8300" windowHeight="8145" activeTab="3"/>
  </bookViews>
  <sheets>
    <sheet name="Anexa 1" sheetId="1" r:id="rId1"/>
    <sheet name="Anexa 2" sheetId="2" r:id="rId2"/>
    <sheet name="AC" sheetId="3" r:id="rId3"/>
    <sheet name="Centralizator" sheetId="4" r:id="rId4"/>
  </sheets>
  <calcPr calcId="125725"/>
</workbook>
</file>

<file path=xl/calcChain.xml><?xml version="1.0" encoding="utf-8"?>
<calcChain xmlns="http://schemas.openxmlformats.org/spreadsheetml/2006/main">
  <c r="F42" i="2"/>
  <c r="F33"/>
  <c r="F23"/>
  <c r="F17"/>
  <c r="F11"/>
  <c r="H136" i="1"/>
  <c r="Q119"/>
  <c r="H119"/>
  <c r="Q222" l="1"/>
  <c r="H232"/>
  <c r="Q232" l="1"/>
  <c r="Q248" l="1"/>
  <c r="H248"/>
  <c r="H264"/>
  <c r="H272"/>
  <c r="H279"/>
  <c r="Q503"/>
  <c r="H503"/>
  <c r="H578"/>
  <c r="S588"/>
  <c r="H588"/>
  <c r="S607"/>
  <c r="H607" l="1"/>
  <c r="R85"/>
  <c r="R45"/>
  <c r="R33"/>
  <c r="R464"/>
  <c r="R341"/>
  <c r="R503" s="1"/>
  <c r="R32"/>
  <c r="R31"/>
  <c r="R28"/>
  <c r="R24"/>
  <c r="R14"/>
  <c r="Q136" l="1"/>
  <c r="R236"/>
  <c r="R248" l="1"/>
  <c r="R241"/>
  <c r="S151" l="1"/>
  <c r="R51"/>
  <c r="R588" l="1"/>
  <c r="Q588"/>
  <c r="R25"/>
  <c r="R27"/>
  <c r="R7"/>
  <c r="R578"/>
  <c r="Q578"/>
  <c r="N40" i="3" l="1"/>
  <c r="O7" i="2" l="1"/>
  <c r="O33"/>
  <c r="N33"/>
  <c r="S276" i="1" l="1"/>
  <c r="R607"/>
  <c r="Q607"/>
  <c r="S264"/>
  <c r="R264"/>
  <c r="Q264"/>
  <c r="R6" l="1"/>
  <c r="R15"/>
  <c r="R209" l="1"/>
  <c r="R232" s="1"/>
  <c r="O16" i="2" l="1"/>
  <c r="O15"/>
  <c r="S279" i="1" l="1"/>
  <c r="Q279"/>
  <c r="S232" l="1"/>
  <c r="H9" i="4" s="1"/>
  <c r="O22" i="2" l="1"/>
  <c r="R83" i="1" l="1"/>
  <c r="R136" l="1"/>
  <c r="H19" i="4"/>
  <c r="H6"/>
  <c r="H35" s="1"/>
  <c r="N33" i="3" l="1"/>
  <c r="N26"/>
  <c r="N19"/>
  <c r="N12"/>
  <c r="O42" i="2" l="1"/>
  <c r="G45" i="4" s="1"/>
  <c r="N42" i="2"/>
  <c r="F45" i="4" s="1"/>
  <c r="D45"/>
  <c r="G44"/>
  <c r="F44"/>
  <c r="D44"/>
  <c r="O23" i="2"/>
  <c r="G43" i="4" s="1"/>
  <c r="N23" i="2"/>
  <c r="F43" i="4" s="1"/>
  <c r="D43"/>
  <c r="N17" i="2"/>
  <c r="F42" i="4" s="1"/>
  <c r="D42"/>
  <c r="N11" i="2"/>
  <c r="F41" i="4" s="1"/>
  <c r="D41"/>
  <c r="O9" i="2"/>
  <c r="O8"/>
  <c r="O6"/>
  <c r="O17" l="1"/>
  <c r="G42" i="4" s="1"/>
  <c r="O11" i="2"/>
  <c r="G41" i="4" s="1"/>
  <c r="F47"/>
  <c r="D47"/>
  <c r="F44" i="2"/>
  <c r="G27" i="4"/>
  <c r="F27"/>
  <c r="F25" s="1"/>
  <c r="G23"/>
  <c r="F23"/>
  <c r="G22"/>
  <c r="F22"/>
  <c r="G21"/>
  <c r="F21"/>
  <c r="H16"/>
  <c r="H12" s="1"/>
  <c r="F16"/>
  <c r="S272" i="1"/>
  <c r="R272"/>
  <c r="G15" i="4" s="1"/>
  <c r="Q272" i="1"/>
  <c r="F15" i="4" s="1"/>
  <c r="G14"/>
  <c r="F14"/>
  <c r="G10"/>
  <c r="F10"/>
  <c r="G9"/>
  <c r="F9"/>
  <c r="G8"/>
  <c r="R279" i="1" l="1"/>
  <c r="G16" i="4" s="1"/>
  <c r="G12" s="1"/>
  <c r="G36" s="1"/>
  <c r="G47"/>
  <c r="G19"/>
  <c r="G32" s="1"/>
  <c r="F670" i="1"/>
  <c r="D15" i="4"/>
  <c r="F678" i="1"/>
  <c r="D22" i="4"/>
  <c r="F679" i="1"/>
  <c r="D23" i="4"/>
  <c r="H36"/>
  <c r="H31"/>
  <c r="H33" s="1"/>
  <c r="H38" s="1"/>
  <c r="H50" s="1"/>
  <c r="F19"/>
  <c r="F32" s="1"/>
  <c r="G6"/>
  <c r="F665" i="1"/>
  <c r="D10" i="4"/>
  <c r="F671" i="1"/>
  <c r="D16" i="4"/>
  <c r="F683" i="1"/>
  <c r="F681" s="1"/>
  <c r="D27" i="4"/>
  <c r="D25" s="1"/>
  <c r="F664" i="1"/>
  <c r="D9" i="4"/>
  <c r="F669" i="1"/>
  <c r="D14" i="4"/>
  <c r="F12"/>
  <c r="F36" s="1"/>
  <c r="F677" i="1"/>
  <c r="D21" i="4"/>
  <c r="F663" i="1"/>
  <c r="D8" i="4"/>
  <c r="F667" i="1" l="1"/>
  <c r="F693" s="1"/>
  <c r="D12" i="4"/>
  <c r="D36" s="1"/>
  <c r="F661" i="1"/>
  <c r="G35" i="4"/>
  <c r="G31"/>
  <c r="G33" s="1"/>
  <c r="G38" s="1"/>
  <c r="G50" s="1"/>
  <c r="D6"/>
  <c r="D19"/>
  <c r="D32" s="1"/>
  <c r="F675" i="1"/>
  <c r="F688" s="1"/>
  <c r="F687" l="1"/>
  <c r="F689" s="1"/>
  <c r="D31" i="4"/>
  <c r="D33" s="1"/>
  <c r="D38" s="1"/>
  <c r="D50" s="1"/>
  <c r="F692" i="1"/>
  <c r="D35" i="4"/>
  <c r="F8"/>
  <c r="F6" s="1"/>
  <c r="F35" s="1"/>
  <c r="F31" l="1"/>
  <c r="F33" l="1"/>
  <c r="F38" s="1"/>
  <c r="F50" l="1"/>
</calcChain>
</file>

<file path=xl/comments1.xml><?xml version="1.0" encoding="utf-8"?>
<comments xmlns="http://schemas.openxmlformats.org/spreadsheetml/2006/main">
  <authors>
    <author>cristina.peride</author>
  </authors>
  <commentList>
    <comment ref="L256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257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258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260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263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595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597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598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599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604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605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  <comment ref="L606" authorId="0">
      <text>
        <r>
          <rPr>
            <b/>
            <sz val="9"/>
            <color indexed="81"/>
            <rFont val="Tahoma"/>
            <family val="2"/>
          </rPr>
          <t>cristina.peride:</t>
        </r>
        <r>
          <rPr>
            <sz val="9"/>
            <color indexed="81"/>
            <rFont val="Tahoma"/>
            <family val="2"/>
          </rPr>
          <t xml:space="preserve">
propunere SAS 2022 reasezat -  adresa 13863/05.05.2022</t>
        </r>
      </text>
    </comment>
  </commentList>
</comments>
</file>

<file path=xl/sharedStrings.xml><?xml version="1.0" encoding="utf-8"?>
<sst xmlns="http://schemas.openxmlformats.org/spreadsheetml/2006/main" count="7073" uniqueCount="1927">
  <si>
    <t>Nr. crt.</t>
  </si>
  <si>
    <t xml:space="preserve">Tip </t>
  </si>
  <si>
    <t>Serviciul</t>
  </si>
  <si>
    <t>Obiectul contractului</t>
  </si>
  <si>
    <t>Cod CPV</t>
  </si>
  <si>
    <t>CET</t>
  </si>
  <si>
    <t>Valoarea  estimata          (lei fara TVA)</t>
  </si>
  <si>
    <t>Sursa de finantare</t>
  </si>
  <si>
    <t>Procedura ce urmeaza a fi aplicata</t>
  </si>
  <si>
    <t>Data estimata pentru initiere procedura procedura</t>
  </si>
  <si>
    <t>Data estimata pentru finalizare procedura</t>
  </si>
  <si>
    <t>Modalitatea de derulare procedura de achizitie        (on / off line)</t>
  </si>
  <si>
    <t>Perioada estimata pentru darea in consum (trim, an)</t>
  </si>
  <si>
    <t>Similare</t>
  </si>
  <si>
    <t>Persoana responsabila cu aplicarea procedurii de atribuire</t>
  </si>
  <si>
    <t>Valoare estimata a se cheltui in 2022</t>
  </si>
  <si>
    <t>Valoare estimata a se cheltui in 2023</t>
  </si>
  <si>
    <t>I</t>
  </si>
  <si>
    <t>FONDURI DE PRODUCTIE</t>
  </si>
  <si>
    <t>IA</t>
  </si>
  <si>
    <t>ACHIZITII DE PRODUSE</t>
  </si>
  <si>
    <t>produse</t>
  </si>
  <si>
    <t>Logistica</t>
  </si>
  <si>
    <t>Benzina fara plumb</t>
  </si>
  <si>
    <t>09132100-4</t>
  </si>
  <si>
    <t>ELCEN</t>
  </si>
  <si>
    <t>productie</t>
  </si>
  <si>
    <t>PS</t>
  </si>
  <si>
    <t>online</t>
  </si>
  <si>
    <t>trim I - IV</t>
  </si>
  <si>
    <t>P1 Logistica</t>
  </si>
  <si>
    <t>Ivascu</t>
  </si>
  <si>
    <t>Motorina</t>
  </si>
  <si>
    <t>09134220-5</t>
  </si>
  <si>
    <t>Aprov.</t>
  </si>
  <si>
    <t>Uleiuri pentru motoare si ulei Diesel</t>
  </si>
  <si>
    <t>09211100-2</t>
  </si>
  <si>
    <t>trim II - III</t>
  </si>
  <si>
    <t>P1 Aprov</t>
  </si>
  <si>
    <t>Almaciu</t>
  </si>
  <si>
    <t>Ulei motor auto ( pt.completare )</t>
  </si>
  <si>
    <t>conform solicitari</t>
  </si>
  <si>
    <t>Uleiuri pentru compresoare</t>
  </si>
  <si>
    <t>09211200-3</t>
  </si>
  <si>
    <t>Uleiuri pentru turbine</t>
  </si>
  <si>
    <t>09211300-4</t>
  </si>
  <si>
    <t>Uleiuri pentru angrenaje, transmisii si reductoare</t>
  </si>
  <si>
    <t>09211400-5</t>
  </si>
  <si>
    <t>Vaselina pentru rulmenti</t>
  </si>
  <si>
    <t>09221100-5</t>
  </si>
  <si>
    <t>P13 Aprov</t>
  </si>
  <si>
    <t>Sare bulgari</t>
  </si>
  <si>
    <t>14410000-8</t>
  </si>
  <si>
    <t>LD</t>
  </si>
  <si>
    <t xml:space="preserve">Lapte praf instant integral 26% grasime </t>
  </si>
  <si>
    <t>15511700-0</t>
  </si>
  <si>
    <t>Ionita</t>
  </si>
  <si>
    <t xml:space="preserve">Salopete si halate de lucru </t>
  </si>
  <si>
    <t>18114000-1</t>
  </si>
  <si>
    <t xml:space="preserve">trim II </t>
  </si>
  <si>
    <t>P18 Aprov</t>
  </si>
  <si>
    <t>Imbracaminte speciala de lucru (Costum ignifugat, antipacura, etc)</t>
  </si>
  <si>
    <t>18130000-9</t>
  </si>
  <si>
    <t>trim II</t>
  </si>
  <si>
    <t>Accesorii pentru imbracaminte de lucru si echipamente de protectie (sorturi, jambiere, manusi, viziere)</t>
  </si>
  <si>
    <t>18140000-2</t>
  </si>
  <si>
    <t>Imbracaminte de protectie impotiva intemperiilor (Haine vatuite, sube, imbracaminte cu gluga, pelerine impermeabile)</t>
  </si>
  <si>
    <t>18220000-7</t>
  </si>
  <si>
    <t>trim III</t>
  </si>
  <si>
    <t>Incaltaminte de uz profesional (Cizme electroizolante IT + JT, Cizme antiacide, Cizme sold)</t>
  </si>
  <si>
    <t>18810000-0</t>
  </si>
  <si>
    <t>P3 Aprov</t>
  </si>
  <si>
    <t>Incaltaminte de protectie (Bocanci fara bombeu cu caramb inalt si pantofi, Bocanci cu bombeu metalic, Cizme din piele cu brant metalic)</t>
  </si>
  <si>
    <t>18830000-6</t>
  </si>
  <si>
    <t>trim IV</t>
  </si>
  <si>
    <t>Gaze industriale pentru etalonari</t>
  </si>
  <si>
    <t>24110000-8</t>
  </si>
  <si>
    <t>P6 Aprov</t>
  </si>
  <si>
    <t>Argon</t>
  </si>
  <si>
    <t>24111100-6</t>
  </si>
  <si>
    <t xml:space="preserve">Hidrogen </t>
  </si>
  <si>
    <t>24111600-1</t>
  </si>
  <si>
    <t>Azot tehnic</t>
  </si>
  <si>
    <t>24111700-2</t>
  </si>
  <si>
    <t>Oxigen</t>
  </si>
  <si>
    <t>24111900-4</t>
  </si>
  <si>
    <t>Dioxid de carbon</t>
  </si>
  <si>
    <t>24112100-3</t>
  </si>
  <si>
    <t>Var hidratat</t>
  </si>
  <si>
    <t>24213000-0</t>
  </si>
  <si>
    <t>Hidrat de hidrazina</t>
  </si>
  <si>
    <t>24311130-7</t>
  </si>
  <si>
    <t>P11 Aprov</t>
  </si>
  <si>
    <t>Carbohidrazida</t>
  </si>
  <si>
    <t>Acid clorhidric de sinteza 32% si hidroxid de sodiu</t>
  </si>
  <si>
    <t>24311400-1</t>
  </si>
  <si>
    <t>Marcas</t>
  </si>
  <si>
    <t>Sulfat de fier</t>
  </si>
  <si>
    <t>24313000-1</t>
  </si>
  <si>
    <t>Rasini schimbatoare de ioni</t>
  </si>
  <si>
    <t>24962000-5</t>
  </si>
  <si>
    <t>trim II-III</t>
  </si>
  <si>
    <t>SCM-AC</t>
  </si>
  <si>
    <t>Piese schimb sistem achizitie date</t>
  </si>
  <si>
    <t>30237000-9</t>
  </si>
  <si>
    <t>S</t>
  </si>
  <si>
    <t>trim. 2, 3</t>
  </si>
  <si>
    <t>P1 Ment</t>
  </si>
  <si>
    <t>Tudor</t>
  </si>
  <si>
    <t xml:space="preserve">Achizitie senzori, lampi, consumabile aparatura laborator si instalatii de epurare </t>
  </si>
  <si>
    <t>30237475-9</t>
  </si>
  <si>
    <t>G, S</t>
  </si>
  <si>
    <t>P2 Ment</t>
  </si>
  <si>
    <t>Piese pentru motoare, generatoare şi transformatoare electrice</t>
  </si>
  <si>
    <t>31160000-5</t>
  </si>
  <si>
    <t>V</t>
  </si>
  <si>
    <t>Petria</t>
  </si>
  <si>
    <t>P</t>
  </si>
  <si>
    <t xml:space="preserve">trim 2, 3, 4 </t>
  </si>
  <si>
    <t xml:space="preserve"> Piese schimb pentru cazane de abur</t>
  </si>
  <si>
    <t>31161700-9</t>
  </si>
  <si>
    <t>P, G, S</t>
  </si>
  <si>
    <t>trim 2, 3, 4</t>
  </si>
  <si>
    <t>Aparate de distribuţie şi control ale energiei electrice</t>
  </si>
  <si>
    <t>31200000-8</t>
  </si>
  <si>
    <t>P4 Ment</t>
  </si>
  <si>
    <t>Intrerupatoare automate</t>
  </si>
  <si>
    <t xml:space="preserve">31210000-1 </t>
  </si>
  <si>
    <t>offline</t>
  </si>
  <si>
    <t>Itu</t>
  </si>
  <si>
    <t>Întrerupătoare</t>
  </si>
  <si>
    <t>31214100-0</t>
  </si>
  <si>
    <t>P, G</t>
  </si>
  <si>
    <t>trim. 2</t>
  </si>
  <si>
    <t>Relee de protectie numerica</t>
  </si>
  <si>
    <t>31221000-1</t>
  </si>
  <si>
    <t xml:space="preserve">trim 3, 4 </t>
  </si>
  <si>
    <t>Relee electrice</t>
  </si>
  <si>
    <t>Vraciu</t>
  </si>
  <si>
    <t>Piese schimb ELECTRIC/PRAM</t>
  </si>
  <si>
    <t>31224000-2</t>
  </si>
  <si>
    <t>Piese de schimb aparate distributie energie electrica</t>
  </si>
  <si>
    <t>31230000-7</t>
  </si>
  <si>
    <t>V, S, G</t>
  </si>
  <si>
    <t>Aparatura de iluminat si lampi electrice</t>
  </si>
  <si>
    <t>31500000-1</t>
  </si>
  <si>
    <t>trim III-IV</t>
  </si>
  <si>
    <t>Reactivi chimici</t>
  </si>
  <si>
    <t>33696300-8</t>
  </si>
  <si>
    <t>trim I-IV</t>
  </si>
  <si>
    <t>P24 Aprov</t>
  </si>
  <si>
    <t>Ene</t>
  </si>
  <si>
    <t>Reactivi chimici  pt analizele de laborator</t>
  </si>
  <si>
    <t>33696500-0</t>
  </si>
  <si>
    <t>Piese si accesorii pentru vehicule</t>
  </si>
  <si>
    <t>34300000-0</t>
  </si>
  <si>
    <t>Imbracaminte de protectie si de securitate (salopete antiacide, veste reflectorizante</t>
  </si>
  <si>
    <t>35113200-1</t>
  </si>
  <si>
    <t>Costume de pompieri si prezante</t>
  </si>
  <si>
    <t>35811100-3</t>
  </si>
  <si>
    <t xml:space="preserve">Aparate de masura indicatoare si inregistratoare; traductoare digitale cu Hart Protokol </t>
  </si>
  <si>
    <t>38420000-5</t>
  </si>
  <si>
    <t>Leu</t>
  </si>
  <si>
    <t xml:space="preserve">Debitmetre </t>
  </si>
  <si>
    <t>38421110-6</t>
  </si>
  <si>
    <t>P25 Aprov</t>
  </si>
  <si>
    <t>Sisteme masura debit</t>
  </si>
  <si>
    <t xml:space="preserve">Traductoare de presiune </t>
  </si>
  <si>
    <t>38423000-6</t>
  </si>
  <si>
    <t>Neagu</t>
  </si>
  <si>
    <t>Echipamente de masurare si control (inclusiv manometre)</t>
  </si>
  <si>
    <t>38424000-3</t>
  </si>
  <si>
    <t>Senzori detectie flacara inclusiv cablu</t>
  </si>
  <si>
    <t>38431000-5</t>
  </si>
  <si>
    <t>Senzori detectie gaz turbina gaz</t>
  </si>
  <si>
    <t>38431100-6</t>
  </si>
  <si>
    <t>Piese de schimb parte AMC, IT/DCS Ciclu Combinat; Piese schimb sisteme automatizare Centrala Ciclu combinat</t>
  </si>
  <si>
    <t>38800000-3</t>
  </si>
  <si>
    <t>2022</t>
  </si>
  <si>
    <t>Procurare piese schimb sisteme DCS</t>
  </si>
  <si>
    <t>38810000-6</t>
  </si>
  <si>
    <t>G,S</t>
  </si>
  <si>
    <t xml:space="preserve">Piese de schimb instalatii de masura indici chimici  </t>
  </si>
  <si>
    <t>39350000-0</t>
  </si>
  <si>
    <t>Piese de schimb parte mecanica Ciclu Combinat</t>
  </si>
  <si>
    <t>42112400-1</t>
  </si>
  <si>
    <t>Piese pentru turbine cu abur</t>
  </si>
  <si>
    <t>42113100-5</t>
  </si>
  <si>
    <t>S,G</t>
  </si>
  <si>
    <t>P6 Ment</t>
  </si>
  <si>
    <t xml:space="preserve">Electropompe </t>
  </si>
  <si>
    <t>42122000-0</t>
  </si>
  <si>
    <t>G,S,P</t>
  </si>
  <si>
    <t>P7 Ment</t>
  </si>
  <si>
    <t>Pompe centrifugale</t>
  </si>
  <si>
    <t>42122430-3</t>
  </si>
  <si>
    <t>trim. 3, 4</t>
  </si>
  <si>
    <t xml:space="preserve">Piese schimb pompe si electropompe </t>
  </si>
  <si>
    <t>42124000-4</t>
  </si>
  <si>
    <t>P8 Ment</t>
  </si>
  <si>
    <t>Piese de schimb dozatori var</t>
  </si>
  <si>
    <t>42124222-6</t>
  </si>
  <si>
    <t>Piese de schimb pompe centrifuge</t>
  </si>
  <si>
    <t>42124290-3</t>
  </si>
  <si>
    <t xml:space="preserve">Piese schimb compresoare </t>
  </si>
  <si>
    <t>42124330-6</t>
  </si>
  <si>
    <t>Armaturi industriale, clapeti retinere, robineti AMC</t>
  </si>
  <si>
    <t>42131000-6</t>
  </si>
  <si>
    <t>P12 Aprov</t>
  </si>
  <si>
    <t>Robinete si vane</t>
  </si>
  <si>
    <t>G</t>
  </si>
  <si>
    <t>trim 2</t>
  </si>
  <si>
    <t>Robineti trecere gaze, apa, hidrogen gazos</t>
  </si>
  <si>
    <t>42131120-3</t>
  </si>
  <si>
    <t>Kit de reparatii supape Centrala cu Ciclu Combinat</t>
  </si>
  <si>
    <t>42131140-9</t>
  </si>
  <si>
    <t>Procurare si inlocuire supape de siguranta cazan 4</t>
  </si>
  <si>
    <t>42131147-8</t>
  </si>
  <si>
    <t>Piese schimb robinete sau vane</t>
  </si>
  <si>
    <t>42132000-3</t>
  </si>
  <si>
    <t>V,P</t>
  </si>
  <si>
    <t xml:space="preserve">PS turbina abur (port diafragme, diafragme, etansari,tija cu sistem etansare etc) pentru turbina SKODA </t>
  </si>
  <si>
    <t>42142000-6</t>
  </si>
  <si>
    <t>Schimbătoare de căldură</t>
  </si>
  <si>
    <t>42511100-2</t>
  </si>
  <si>
    <t>S, V</t>
  </si>
  <si>
    <t>trim. 1, 2</t>
  </si>
  <si>
    <t>Bolocan</t>
  </si>
  <si>
    <t>Elemente filtrante Ciclu Combinat</t>
  </si>
  <si>
    <t xml:space="preserve">42514320-1 </t>
  </si>
  <si>
    <t>Kit de reparatii ventilatoare ardere suplimentara</t>
  </si>
  <si>
    <t>42522100-2</t>
  </si>
  <si>
    <t>Duze filtre chimice</t>
  </si>
  <si>
    <t>42955000-5</t>
  </si>
  <si>
    <t>Gospodaria de var si decantori suspensionali - Procurare siloz si dozator var praf nr. 2.</t>
  </si>
  <si>
    <t>42993200-5</t>
  </si>
  <si>
    <t>Vata minerala</t>
  </si>
  <si>
    <t>44111520-2</t>
  </si>
  <si>
    <t>Conducte apa si abur, tevi de termoficare</t>
  </si>
  <si>
    <t>44163140-3</t>
  </si>
  <si>
    <t>Tabla neagra, zincata, striata, inox si cupru si aluminiu</t>
  </si>
  <si>
    <t>44174000-0</t>
  </si>
  <si>
    <t>Garnituri din placi de marsit</t>
  </si>
  <si>
    <t>44430000-3</t>
  </si>
  <si>
    <t xml:space="preserve">Rulmenti </t>
  </si>
  <si>
    <t>44442000-0</t>
  </si>
  <si>
    <t>Procurare si inlocuire vase de masura acid clorhidric, inclusiv suporti trasee</t>
  </si>
  <si>
    <t>44611600-2</t>
  </si>
  <si>
    <t>NENOMINALIZATE</t>
  </si>
  <si>
    <t>IA1</t>
  </si>
  <si>
    <t>IA2</t>
  </si>
  <si>
    <t>IA3</t>
  </si>
  <si>
    <t>IA4</t>
  </si>
  <si>
    <t>IA5</t>
  </si>
  <si>
    <t>IA6</t>
  </si>
  <si>
    <t>IA7</t>
  </si>
  <si>
    <t>IA8</t>
  </si>
  <si>
    <t>IA9</t>
  </si>
  <si>
    <t>IA10</t>
  </si>
  <si>
    <t>IA11</t>
  </si>
  <si>
    <t>IA12</t>
  </si>
  <si>
    <t>IA13</t>
  </si>
  <si>
    <t>IA14</t>
  </si>
  <si>
    <t>IA15</t>
  </si>
  <si>
    <t>IA16</t>
  </si>
  <si>
    <t>IA17</t>
  </si>
  <si>
    <t>IA18</t>
  </si>
  <si>
    <t>IA19</t>
  </si>
  <si>
    <t>IA20</t>
  </si>
  <si>
    <t>IA21</t>
  </si>
  <si>
    <t>IA22</t>
  </si>
  <si>
    <t>IA23</t>
  </si>
  <si>
    <t>IA24</t>
  </si>
  <si>
    <t>IA25</t>
  </si>
  <si>
    <t>IA26</t>
  </si>
  <si>
    <t>IA27</t>
  </si>
  <si>
    <t>IA28</t>
  </si>
  <si>
    <t>IA29</t>
  </si>
  <si>
    <t>IA30</t>
  </si>
  <si>
    <t>IA31</t>
  </si>
  <si>
    <t>IA32</t>
  </si>
  <si>
    <t>IA33</t>
  </si>
  <si>
    <t>IA34</t>
  </si>
  <si>
    <t>IA35</t>
  </si>
  <si>
    <t>IA36</t>
  </si>
  <si>
    <t>IA37</t>
  </si>
  <si>
    <t>IA38</t>
  </si>
  <si>
    <t>IA39</t>
  </si>
  <si>
    <t>IA40</t>
  </si>
  <si>
    <t>IA41</t>
  </si>
  <si>
    <t>IA42</t>
  </si>
  <si>
    <t>IA43</t>
  </si>
  <si>
    <t>IA44</t>
  </si>
  <si>
    <t>IA45</t>
  </si>
  <si>
    <t>IA46</t>
  </si>
  <si>
    <t>IA47</t>
  </si>
  <si>
    <t>IA48</t>
  </si>
  <si>
    <t>IA49</t>
  </si>
  <si>
    <t>IA50</t>
  </si>
  <si>
    <t>IA51</t>
  </si>
  <si>
    <t>IA52</t>
  </si>
  <si>
    <t>IA53</t>
  </si>
  <si>
    <t>IA54</t>
  </si>
  <si>
    <t>IA55</t>
  </si>
  <si>
    <t>IA56</t>
  </si>
  <si>
    <t>IA57</t>
  </si>
  <si>
    <t>IA58</t>
  </si>
  <si>
    <t>IA59</t>
  </si>
  <si>
    <t>IA60</t>
  </si>
  <si>
    <t>IA61</t>
  </si>
  <si>
    <t>IA62</t>
  </si>
  <si>
    <t>IA63</t>
  </si>
  <si>
    <t>IA64</t>
  </si>
  <si>
    <t>IA65</t>
  </si>
  <si>
    <t>IA66</t>
  </si>
  <si>
    <t>IA67</t>
  </si>
  <si>
    <t>IA68</t>
  </si>
  <si>
    <t>IA69</t>
  </si>
  <si>
    <t>IA70</t>
  </si>
  <si>
    <t>IA71</t>
  </si>
  <si>
    <t>IA72</t>
  </si>
  <si>
    <t>IA73</t>
  </si>
  <si>
    <t>IA74</t>
  </si>
  <si>
    <t>IA75</t>
  </si>
  <si>
    <t>IA76</t>
  </si>
  <si>
    <t>IA77</t>
  </si>
  <si>
    <t>IA78</t>
  </si>
  <si>
    <t>IA79</t>
  </si>
  <si>
    <t>IA80</t>
  </si>
  <si>
    <t>IA81</t>
  </si>
  <si>
    <t>TOTAL PRODUSE</t>
  </si>
  <si>
    <t>IB</t>
  </si>
  <si>
    <t>ACHIZITII DE SERVICII</t>
  </si>
  <si>
    <t>servicii</t>
  </si>
  <si>
    <t>Servicii de reparatii si intretinere  a autovehiculelor si echipamentelor conexe</t>
  </si>
  <si>
    <t>50112000-3</t>
  </si>
  <si>
    <t>trim I-lV</t>
  </si>
  <si>
    <t>Reparatie sistem monitorizare parametrii statie 110 kV (osciloperturbograf)</t>
  </si>
  <si>
    <t>50116100-2</t>
  </si>
  <si>
    <t>Servicii de reconditionare a materialului rulant</t>
  </si>
  <si>
    <t>50224000-1</t>
  </si>
  <si>
    <t>P, S, V</t>
  </si>
  <si>
    <t>Intretinere unitati centrale de procesare</t>
  </si>
  <si>
    <t>50312110-9</t>
  </si>
  <si>
    <t>S,V</t>
  </si>
  <si>
    <t>S1 Ment</t>
  </si>
  <si>
    <t>Servicii de intretinere a sistemelor (DCS, Ovation, Hima, etc)</t>
  </si>
  <si>
    <t>50324100-3</t>
  </si>
  <si>
    <t>Servicii de reparare si de intretinere a aparatelor de masurare, de testare si de control</t>
  </si>
  <si>
    <t>50410000-2</t>
  </si>
  <si>
    <t>S2 Ment</t>
  </si>
  <si>
    <t>Servicii de reparare şi de întreţinere a aparatelor de măsurare</t>
  </si>
  <si>
    <t>50411000-9</t>
  </si>
  <si>
    <t>P, S</t>
  </si>
  <si>
    <t>Interventii, lichidare avarii, tip service, la instalatiile de avertizare incendiu</t>
  </si>
  <si>
    <t>50413200-5</t>
  </si>
  <si>
    <t>G,V</t>
  </si>
  <si>
    <t>2022-2023</t>
  </si>
  <si>
    <t>Metrologie</t>
  </si>
  <si>
    <t>Verificari metrologice/etalonari pentru aparatele/mijloacele de masurare din ELCEN</t>
  </si>
  <si>
    <t>50433000-9</t>
  </si>
  <si>
    <t>trim.2,3,4</t>
  </si>
  <si>
    <t>Reconditionare etansari mecanice</t>
  </si>
  <si>
    <t>50500000-0</t>
  </si>
  <si>
    <t>S3 Ment</t>
  </si>
  <si>
    <t>Servicii de reparatie si intretinere a pompelor</t>
  </si>
  <si>
    <t>50511000-0</t>
  </si>
  <si>
    <t>S,P</t>
  </si>
  <si>
    <t>Servicii de reparare si intretinere a rezervoarelor</t>
  </si>
  <si>
    <t>50514200-3</t>
  </si>
  <si>
    <t xml:space="preserve"> Intretinere si service la masini neelectrice</t>
  </si>
  <si>
    <t>50531000-6</t>
  </si>
  <si>
    <t>V, G, P</t>
  </si>
  <si>
    <t>Reparatii cazane si CAF-uri</t>
  </si>
  <si>
    <t>50531100-7</t>
  </si>
  <si>
    <t>trim 1, 2</t>
  </si>
  <si>
    <t>Servicii de intretinere si service pentru compresoare de aer</t>
  </si>
  <si>
    <t>50531300-9</t>
  </si>
  <si>
    <t>Intretinere si service masini si aparate electrice</t>
  </si>
  <si>
    <t>50532000-3</t>
  </si>
  <si>
    <t>Servicii de reparare şi de întreţinere a motoarelor electrice</t>
  </si>
  <si>
    <t>50532100-4</t>
  </si>
  <si>
    <t>P, V</t>
  </si>
  <si>
    <t>trim 2, 3</t>
  </si>
  <si>
    <t xml:space="preserve"> Revizie trafo si efectuare masuratori specifice</t>
  </si>
  <si>
    <t>50532200-5</t>
  </si>
  <si>
    <t>trim 1, 2, 3</t>
  </si>
  <si>
    <t xml:space="preserve"> Servicii de intretinere şi reparatii pentru generatoare electrice</t>
  </si>
  <si>
    <t>50532300-6</t>
  </si>
  <si>
    <t>Servicii de reparare si intretinere a echipamentelor de distributie electrica</t>
  </si>
  <si>
    <t>50532400-7</t>
  </si>
  <si>
    <t>Inlocuire corpuri de iluminat in instalatiile exterioare</t>
  </si>
  <si>
    <t>50711000-2</t>
  </si>
  <si>
    <t>V,S,G</t>
  </si>
  <si>
    <t>Diverse servicii de întreţinere şi de reparare</t>
  </si>
  <si>
    <t>50800000-3</t>
  </si>
  <si>
    <t>V, UR</t>
  </si>
  <si>
    <t>Servicii de catering</t>
  </si>
  <si>
    <t>55520000-1</t>
  </si>
  <si>
    <t>PO ELCEN</t>
  </si>
  <si>
    <t>art.124</t>
  </si>
  <si>
    <t>EO</t>
  </si>
  <si>
    <t>APROV, SMPRSG</t>
  </si>
  <si>
    <t>Servicii postale si de curierat</t>
  </si>
  <si>
    <t>64100000-7</t>
  </si>
  <si>
    <t>ocazional</t>
  </si>
  <si>
    <t>Tehnic</t>
  </si>
  <si>
    <t>Calificarea grupurilor dispecerizabile din ELCEN pentru furnizarea servicii tehnologice de sistem</t>
  </si>
  <si>
    <t>71314000-2</t>
  </si>
  <si>
    <t>G,S,V</t>
  </si>
  <si>
    <t>Trim I</t>
  </si>
  <si>
    <t>DRUSSM</t>
  </si>
  <si>
    <t xml:space="preserve">Verificare instalatii de ventilatie care functioneaza in mediii potential explozive/ toxice, conform prevederilor normativului NVIV-01-06 </t>
  </si>
  <si>
    <t>71315410-6</t>
  </si>
  <si>
    <t>trim IV 2022</t>
  </si>
  <si>
    <t xml:space="preserve">Expertizare stare metal si Raport tehnic final la cazanele de abur din CTE - ELCEN ( Sud -3 si  Progresu-1), pentru evaluarea duratei remanente de functionare in vederea autorizarii, conform PT ISCIR C1-2010 </t>
  </si>
  <si>
    <t>71319000-7</t>
  </si>
  <si>
    <t>S, P</t>
  </si>
  <si>
    <t>Trim.III</t>
  </si>
  <si>
    <t>S2 Tehnic</t>
  </si>
  <si>
    <t xml:space="preserve">Expertizare stare metal si Raport tehnic final la circuitele de abur viu aferente  C3 din CTE Progresu  pentru evaluarea duratei remanente de functionare in vederea autorizarii, conform PT ISCIR C10-2010 si C6-2010 </t>
  </si>
  <si>
    <t xml:space="preserve">Expertizare stare metal si Raport tehnic final la recipientele scadente ISCIR din CTE - ELCEN, pentru evaluarea duratei remanente de functionare in vederea autorizarii, conform PT ISCIR C4-2010 </t>
  </si>
  <si>
    <t>Verificari tehnice in utilizare (expertizare) la instalatiile de ridicat din CTE - ELCEN ( ascensoare , poduri rulante), pentru evaluarea duratei remanente de functionare in vederea autorizarii, conform PT ISCIR R1; R2 si R 3-2010;</t>
  </si>
  <si>
    <t>P,S</t>
  </si>
  <si>
    <t>UCC</t>
  </si>
  <si>
    <t>Actualizare expertiza cladire statie tratare chimica CTE Sud</t>
  </si>
  <si>
    <t>S1 UCC</t>
  </si>
  <si>
    <t>Expertiza in vederea demolarii si solutii tehnice pentru demolare cos de fum nr 2 din CTE Sud</t>
  </si>
  <si>
    <t>trim llI</t>
  </si>
  <si>
    <t>Expertiza in vederea demolarii si solutii tehnice pentru demolare cos de fum nr 4 din CTE Sud</t>
  </si>
  <si>
    <t>Raport de expertiza structurala put ascensor aferent cazane 1-4 din CTE Sud</t>
  </si>
  <si>
    <t>Reactualizare raport de expertiza structurala a  turnului de racire nr. 2 CTE Sud</t>
  </si>
  <si>
    <t>Expertiza  si proiect tehnic de demolare cladire cu caracter civil CTE Sud in vederea obtinerii aut de demolare</t>
  </si>
  <si>
    <t>trim I</t>
  </si>
  <si>
    <t>Raport de expertiza structurala cale de rulare si structura aferenta acesteia pod rulant aferent cazan 1-4 din CTE Sud</t>
  </si>
  <si>
    <t>Expertiza tehnica cale de rulare si structura aferenta acesteia Constructie turn decuvare si atelier mecanic CTE Sud inv 19008</t>
  </si>
  <si>
    <t>UR</t>
  </si>
  <si>
    <t>Actualizarea expertizarii starii tehnice a cladirii atelier mecanic si solutii de consolidare/demolare</t>
  </si>
  <si>
    <t>Documentatie tehnica  de executie privind refacerea sistemului de canalizare pluviala  exterioara aferenta cazanelor 2-4, CTE Bucuresti Sud</t>
  </si>
  <si>
    <t>71322200-3</t>
  </si>
  <si>
    <t>Trim II</t>
  </si>
  <si>
    <t>Servicii de proiectare tehnică pentru procese şi producţie industriale</t>
  </si>
  <si>
    <t>71323000-8</t>
  </si>
  <si>
    <t>trim 1</t>
  </si>
  <si>
    <t>Patrimoniu</t>
  </si>
  <si>
    <t xml:space="preserve">Servicii de evaluare </t>
  </si>
  <si>
    <t>71324000-5</t>
  </si>
  <si>
    <t>trim.4</t>
  </si>
  <si>
    <t xml:space="preserve">Documentatie tehnica de reparatie pentru instalatiile de ridicat  (poduri,cai de rulare, ascensoare, motostivuitoare, etc.) din cadrul ELCEN </t>
  </si>
  <si>
    <t>71330000-0</t>
  </si>
  <si>
    <t>Trim IV</t>
  </si>
  <si>
    <t>Proiect Tehnic de modificari in instalatie in vederea retragerii din exploatare a magistralei de pornire C1-C4 de la CTE Bucuresti Sud.</t>
  </si>
  <si>
    <t>Trim III</t>
  </si>
  <si>
    <t xml:space="preserve">Elaborarea ( unde este cazul )  documentatiei pentru cartea conductei, carte recipient, carte cazan si carte instalatii de ridicat (poduri rulante, ascensoare, etc. ), a inregistrarii si autorizarii functionarii acestor instalatii de catre ISCIR.  </t>
  </si>
  <si>
    <t>71333000-1</t>
  </si>
  <si>
    <t>Trim.IV</t>
  </si>
  <si>
    <t>Mediu</t>
  </si>
  <si>
    <t>Efectuarea determinarilor  pentru continut de carbon, putere calorifica inferioara si factor  de emisie de CO2, pentru pacura receptionata in CTE Progresu (12 analize).</t>
  </si>
  <si>
    <t>71610000-7</t>
  </si>
  <si>
    <t>trim.1 2022</t>
  </si>
  <si>
    <t>S2 Mediu</t>
  </si>
  <si>
    <t>Efectuarea de analize pentru verificarea calitatii apei brute (apa de suprafata, apa potabila,  apa de subteran) prelevate de CTE-urile din cadrul ELCEN</t>
  </si>
  <si>
    <t>Daca va fi cazul</t>
  </si>
  <si>
    <t>S1 Tehnic</t>
  </si>
  <si>
    <t>Efectuarea de analize de verificare a calitatii uleiurilor aflate in exploatare la agregatele energetice din ELCEN</t>
  </si>
  <si>
    <t>Conform solicitari</t>
  </si>
  <si>
    <t>Securitate</t>
  </si>
  <si>
    <t>Servicii de paza</t>
  </si>
  <si>
    <t>79713000-5</t>
  </si>
  <si>
    <t>2022, 2023</t>
  </si>
  <si>
    <t>Comunicare</t>
  </si>
  <si>
    <t>Organizarea de evenimente de tipul conferinte, seminarii, ateliere</t>
  </si>
  <si>
    <t>79952000-2</t>
  </si>
  <si>
    <t>off line</t>
  </si>
  <si>
    <t>Servicii de instruire personal</t>
  </si>
  <si>
    <t>80500000-9</t>
  </si>
  <si>
    <t>trim.1-4</t>
  </si>
  <si>
    <t>Instruire/reinstruire salvatori</t>
  </si>
  <si>
    <t>Participarea la Congrese, simpozioane în domeniul SSM, medicina muncii</t>
  </si>
  <si>
    <t>80522000-9</t>
  </si>
  <si>
    <t>trim I - IV 2022</t>
  </si>
  <si>
    <t>SSMI</t>
  </si>
  <si>
    <t>Auditori interni pentru Sistemul de Management al Calitatii conform SR EN ISO 9001:2015 si SR EN ISO 19011:2018</t>
  </si>
  <si>
    <t>80530000-8</t>
  </si>
  <si>
    <t>trim.2</t>
  </si>
  <si>
    <t>Auditor intern Sistem de Management Integrat Calitate-Mediu-SSMm conform ISO 9001:2015, 14001:2015, 45001:2018</t>
  </si>
  <si>
    <t>trim.1</t>
  </si>
  <si>
    <t>Managementul riscului in cadrul Sistemului de Control Intern Managerial conform OSGG nr. 600/ 2018</t>
  </si>
  <si>
    <t>Aplicarea abordarii bazate pe risc si oportunitate in sistemele de management</t>
  </si>
  <si>
    <t>Anticoruptie</t>
  </si>
  <si>
    <t>Instruire “Prevenirea si Combaterea Coruptiei” conform SR ISO 37001:2017</t>
  </si>
  <si>
    <t>Auditor intern al Sistemului de Management anti-mita conform  SR ISO  37001:2017 si EN SR ISO 19011:2018.</t>
  </si>
  <si>
    <t>Servicii de formare profesionala (domeniul auto)</t>
  </si>
  <si>
    <t>Lab.CND</t>
  </si>
  <si>
    <t>Autorizare personal in domeniul control nedistructiv ISCIR, nivel 2 conform CR 6/2013</t>
  </si>
  <si>
    <t>80531100-6</t>
  </si>
  <si>
    <t>Autorizare ISCIR, cursuri RTEND conform CR6/2013</t>
  </si>
  <si>
    <t>Autorizare ISCIR, cursuri pentru metodele RT-X, nivel 2, conform CR6/2013</t>
  </si>
  <si>
    <t>trim.3</t>
  </si>
  <si>
    <t>Cursuri radioprotectie cu surse de radiatii ionizante in domeniul GR, conform ordinului 155 CNCAN, nivel 1 si nivel 2</t>
  </si>
  <si>
    <t>trim.1,2</t>
  </si>
  <si>
    <t>Autorizare personal in domeniul radioprotectiei conform ordin 155 CNCAN, nivel 2</t>
  </si>
  <si>
    <t>Expertizare, evaluare si prelungire autorizatie Lab.CND cu instalatii radiologice, de CNCAN conf.ordin 155</t>
  </si>
  <si>
    <t>ISCIR</t>
  </si>
  <si>
    <t xml:space="preserve">Pregatire si autorizare, reautorizare, extindere autorizatie ISCIR pentru personaIul de deservire </t>
  </si>
  <si>
    <t>BTIC</t>
  </si>
  <si>
    <t>Cursuri de informatica</t>
  </si>
  <si>
    <t>80533200-1</t>
  </si>
  <si>
    <t>tr1-tr4</t>
  </si>
  <si>
    <t xml:space="preserve">Servicii medicale și asigurări de sănătate pt. spitalizare </t>
  </si>
  <si>
    <t>85140000-2</t>
  </si>
  <si>
    <t xml:space="preserve">Servicii de colectare, ridicare, transport, depozitare gunoi menajer si industrial </t>
  </si>
  <si>
    <t>90511200-4</t>
  </si>
  <si>
    <t>Ecologizarea zonelor afectate in urma producerii unui accident ecologic intr-un CTE din ELCEN</t>
  </si>
  <si>
    <t>90722200-6</t>
  </si>
  <si>
    <t>S4 Mediu</t>
  </si>
  <si>
    <t>Efectuarea masuratorilor paralele (AST) conform SR EN 14181/2015 pentru sistemele automate de masura a emisiilor poluante (SAM) aferente instalatiilor de ardere din centralele ELCEN</t>
  </si>
  <si>
    <t>90731400-4</t>
  </si>
  <si>
    <t>Efectuarea monitorizarii emisiilor in sol provenite din activitatea CTE-urilor ELCEN</t>
  </si>
  <si>
    <t>90732600-3</t>
  </si>
  <si>
    <t>Monitorizarea calitatii apei prelevate si evacuate din CTE-urile ELCEN</t>
  </si>
  <si>
    <t>90733100-5</t>
  </si>
  <si>
    <t>Efectuarea monitorizarii emisiilor in apa subterana  provenite din activitatea CTE-urilor ELCEN</t>
  </si>
  <si>
    <t>90733700-1</t>
  </si>
  <si>
    <t>Efectuarea  masuratorilor de zgomot provenite din activitatea CTE-urilor ELCEN</t>
  </si>
  <si>
    <t>90742300-3</t>
  </si>
  <si>
    <t>Serviciu de monitorizare presa</t>
  </si>
  <si>
    <t>92400000-5</t>
  </si>
  <si>
    <t>Ocazional</t>
  </si>
  <si>
    <t>Afilieri organizatii profesionale</t>
  </si>
  <si>
    <t>98130000-3</t>
  </si>
  <si>
    <t>Ecologizare/eliminare  deseuri  impurificate cu produse petroliere (pacura, ulei, motorina), detinute de CTE –urile din ELCEN ( cca 1000 t)</t>
  </si>
  <si>
    <t>98371120-1</t>
  </si>
  <si>
    <t xml:space="preserve">Reparatii de nivel 2 </t>
  </si>
  <si>
    <t>IB1</t>
  </si>
  <si>
    <t>IB2</t>
  </si>
  <si>
    <t>IB3</t>
  </si>
  <si>
    <t>IB4</t>
  </si>
  <si>
    <t>IB5</t>
  </si>
  <si>
    <t>IB6</t>
  </si>
  <si>
    <t>IB7</t>
  </si>
  <si>
    <t>IB8</t>
  </si>
  <si>
    <t>IB9</t>
  </si>
  <si>
    <t>IB10</t>
  </si>
  <si>
    <t>IB11</t>
  </si>
  <si>
    <t>IB12</t>
  </si>
  <si>
    <t>IB13</t>
  </si>
  <si>
    <t>IB14</t>
  </si>
  <si>
    <t>IB15</t>
  </si>
  <si>
    <t>IB16</t>
  </si>
  <si>
    <t>IB17</t>
  </si>
  <si>
    <t>IB18</t>
  </si>
  <si>
    <t>IB19</t>
  </si>
  <si>
    <t>IB20</t>
  </si>
  <si>
    <t>IB21</t>
  </si>
  <si>
    <t>IB22</t>
  </si>
  <si>
    <t>IB23</t>
  </si>
  <si>
    <t>IB24</t>
  </si>
  <si>
    <t>IB25</t>
  </si>
  <si>
    <t>IB26</t>
  </si>
  <si>
    <t>IB27</t>
  </si>
  <si>
    <t>IB28</t>
  </si>
  <si>
    <t>IB29</t>
  </si>
  <si>
    <t>IB30</t>
  </si>
  <si>
    <t>IB31</t>
  </si>
  <si>
    <t>IB32</t>
  </si>
  <si>
    <t>IB33</t>
  </si>
  <si>
    <t>IB34</t>
  </si>
  <si>
    <t>IB35</t>
  </si>
  <si>
    <t>IB36</t>
  </si>
  <si>
    <t>IB37</t>
  </si>
  <si>
    <t>IB38</t>
  </si>
  <si>
    <t>IB39</t>
  </si>
  <si>
    <t>IB40</t>
  </si>
  <si>
    <t>IB41</t>
  </si>
  <si>
    <t>IB42</t>
  </si>
  <si>
    <t>IB43</t>
  </si>
  <si>
    <t>IB44</t>
  </si>
  <si>
    <t>IB45</t>
  </si>
  <si>
    <t>IB46</t>
  </si>
  <si>
    <t>IB47</t>
  </si>
  <si>
    <t>IB48</t>
  </si>
  <si>
    <t>IB49</t>
  </si>
  <si>
    <t>IB50</t>
  </si>
  <si>
    <t>IB51</t>
  </si>
  <si>
    <t>IB52</t>
  </si>
  <si>
    <t>IB53</t>
  </si>
  <si>
    <t>IB54</t>
  </si>
  <si>
    <t>IB55</t>
  </si>
  <si>
    <t>IB56</t>
  </si>
  <si>
    <t>IB57</t>
  </si>
  <si>
    <t>IB58</t>
  </si>
  <si>
    <t>IB59</t>
  </si>
  <si>
    <t>IB60</t>
  </si>
  <si>
    <t>IB61</t>
  </si>
  <si>
    <t>IB62</t>
  </si>
  <si>
    <t>IB63</t>
  </si>
  <si>
    <t>IB64</t>
  </si>
  <si>
    <t>IB65</t>
  </si>
  <si>
    <t>IB66</t>
  </si>
  <si>
    <t>IB67</t>
  </si>
  <si>
    <t>IB68</t>
  </si>
  <si>
    <t>IB69</t>
  </si>
  <si>
    <t>IB70</t>
  </si>
  <si>
    <t>IB71</t>
  </si>
  <si>
    <t>IB72</t>
  </si>
  <si>
    <t>IB73</t>
  </si>
  <si>
    <t>IB74</t>
  </si>
  <si>
    <t>IB75</t>
  </si>
  <si>
    <t>IB76</t>
  </si>
  <si>
    <t>IB77</t>
  </si>
  <si>
    <t>IB78</t>
  </si>
  <si>
    <t>IB79</t>
  </si>
  <si>
    <t>IB80</t>
  </si>
  <si>
    <t>IB81</t>
  </si>
  <si>
    <t>IB82</t>
  </si>
  <si>
    <t>TOTAL SERVICII</t>
  </si>
  <si>
    <t>IC</t>
  </si>
  <si>
    <t>ACHIZITII DE LUCRARI</t>
  </si>
  <si>
    <t>lucrari</t>
  </si>
  <si>
    <t xml:space="preserve"> Lucrari de demontare si inlocuire conducte aferente circuitelor de conducte din CTE-uri (circuit hidrotehnic, circuit termoficare, circuite instalatii de epurare chimica, apa potabila si incendiu, canalizare, etc)</t>
  </si>
  <si>
    <t>45231111-6</t>
  </si>
  <si>
    <t>L1 Ment</t>
  </si>
  <si>
    <t>Lucrări de înlocuire a conductelor</t>
  </si>
  <si>
    <t>45231113-0</t>
  </si>
  <si>
    <t>Lucrari de reparare/revizie a instalatiilor aferente statiei de epurare chimica</t>
  </si>
  <si>
    <t>45259100-8</t>
  </si>
  <si>
    <t>Lucrari de hidroizolare si de instalare burlane</t>
  </si>
  <si>
    <t>45261300-7</t>
  </si>
  <si>
    <t>L2 Ment</t>
  </si>
  <si>
    <t xml:space="preserve"> Lucrari de hidroizolare la cladirile din incinta CTE-urilor</t>
  </si>
  <si>
    <t>45261310-0</t>
  </si>
  <si>
    <t xml:space="preserve">Lucrari de izolatii termice la instalatiile si agregatele din CTE-uri </t>
  </si>
  <si>
    <t>45321000-3</t>
  </si>
  <si>
    <t>Magistrala 1, 2 de gaze naturale si instalatii CTE - vopsitorii</t>
  </si>
  <si>
    <t>45442100-8</t>
  </si>
  <si>
    <t>Refacere protectii interioare (anticorozive) echipamente si instalatii de epurare chimica</t>
  </si>
  <si>
    <t>45442200-9</t>
  </si>
  <si>
    <t>Lucrari de reparare si renovare a cladirilor din incinta CTE-urilor</t>
  </si>
  <si>
    <t>45453000-7</t>
  </si>
  <si>
    <t>IC1</t>
  </si>
  <si>
    <t>IC2</t>
  </si>
  <si>
    <t>IC3</t>
  </si>
  <si>
    <t>IC4</t>
  </si>
  <si>
    <t>IC5</t>
  </si>
  <si>
    <t>IC6</t>
  </si>
  <si>
    <t>IC7</t>
  </si>
  <si>
    <t>IC8</t>
  </si>
  <si>
    <t>IC9</t>
  </si>
  <si>
    <t>IC10</t>
  </si>
  <si>
    <t>IC11</t>
  </si>
  <si>
    <t>TOTAL LUCRARI</t>
  </si>
  <si>
    <t>II</t>
  </si>
  <si>
    <t>FONDURI DE INVESTITII</t>
  </si>
  <si>
    <t>IIA</t>
  </si>
  <si>
    <t>Inv</t>
  </si>
  <si>
    <t>Computer portabil</t>
  </si>
  <si>
    <t>30213100-6</t>
  </si>
  <si>
    <t>investitii</t>
  </si>
  <si>
    <t>Trim.1 - Trim.4</t>
  </si>
  <si>
    <t>P2 INV</t>
  </si>
  <si>
    <t>Dispozitive mobile de comunicatii</t>
  </si>
  <si>
    <t>30213200-7</t>
  </si>
  <si>
    <t>Calculatoare (statii de lucru, desktop, workstation, PC, computere personale)</t>
  </si>
  <si>
    <t>30213300-8</t>
  </si>
  <si>
    <t>Reabilitarea sistemelor de masurare tranzactională a energiei termice din centralele ELCEN</t>
  </si>
  <si>
    <t>32581000-9</t>
  </si>
  <si>
    <t>P, G, V, S</t>
  </si>
  <si>
    <t>Trim. 1 2023</t>
  </si>
  <si>
    <t>35120000-1</t>
  </si>
  <si>
    <t>ELCEN, P, G, V, S</t>
  </si>
  <si>
    <t>IIA1</t>
  </si>
  <si>
    <t>IIA2</t>
  </si>
  <si>
    <t>IIA3</t>
  </si>
  <si>
    <t>IIA4</t>
  </si>
  <si>
    <t>IIA5</t>
  </si>
  <si>
    <t>IIA6</t>
  </si>
  <si>
    <t>IIB</t>
  </si>
  <si>
    <r>
      <t>Studii preinvestitionale cuprinse in</t>
    </r>
    <r>
      <rPr>
        <i/>
        <sz val="10"/>
        <rFont val="Arial"/>
        <family val="2"/>
      </rPr>
      <t xml:space="preserve"> Lista de studii preinvestitionale din anul 2022</t>
    </r>
  </si>
  <si>
    <t>79314000-8</t>
  </si>
  <si>
    <t>S, P, Elcen</t>
  </si>
  <si>
    <t>IIB1</t>
  </si>
  <si>
    <t>IIC</t>
  </si>
  <si>
    <t xml:space="preserve">Eficientizarea activitatii din CTE Grozavesti prin implementarea unei unitati de cogenerare in ciclu combinat </t>
  </si>
  <si>
    <t>45251220-9</t>
  </si>
  <si>
    <t>L1 INV</t>
  </si>
  <si>
    <t xml:space="preserve">45251250-8 </t>
  </si>
  <si>
    <t>IIC1</t>
  </si>
  <si>
    <t>IIC2</t>
  </si>
  <si>
    <t>CAP.2</t>
  </si>
  <si>
    <t>LISTA ACHIZITIILOR DIRECTE</t>
  </si>
  <si>
    <t>III</t>
  </si>
  <si>
    <t>III.A</t>
  </si>
  <si>
    <t>Aranjamente florale</t>
  </si>
  <si>
    <t>03121210-0</t>
  </si>
  <si>
    <t>AD</t>
  </si>
  <si>
    <t xml:space="preserve">Produse de silvicultură (brad -sărbători de iarnă) </t>
  </si>
  <si>
    <t>03400000-4</t>
  </si>
  <si>
    <t>Cherestea</t>
  </si>
  <si>
    <t>03419000-0</t>
  </si>
  <si>
    <t>Combustibili gazosi</t>
  </si>
  <si>
    <t>09120000-6</t>
  </si>
  <si>
    <t>Pasta antiuzura cu grafit si MoS2 (Molyslip AS 60, AS 40), Molicot</t>
  </si>
  <si>
    <t>09210000-4</t>
  </si>
  <si>
    <t>Uleiuri si lichide pentru sisteme hidraulice</t>
  </si>
  <si>
    <t>09211600-7</t>
  </si>
  <si>
    <t>Uleiuri electroizolante pentru transformatoare si MOP-uri</t>
  </si>
  <si>
    <t>09211640-9</t>
  </si>
  <si>
    <t>Lichid de frana</t>
  </si>
  <si>
    <t>09211650-2</t>
  </si>
  <si>
    <t>Unsori industriale, vaselina</t>
  </si>
  <si>
    <t>trim II-IV</t>
  </si>
  <si>
    <t>White spirit</t>
  </si>
  <si>
    <t>09222100-2</t>
  </si>
  <si>
    <t>Nisip cuartos</t>
  </si>
  <si>
    <t>14210000-6</t>
  </si>
  <si>
    <t>Nisip</t>
  </si>
  <si>
    <t>14211000-3</t>
  </si>
  <si>
    <t>Hexaflorura de sulf</t>
  </si>
  <si>
    <t>14320000-0</t>
  </si>
  <si>
    <t>Mica placa transparenta</t>
  </si>
  <si>
    <t>14800000-9</t>
  </si>
  <si>
    <t>Discuri abrazive, smirghel, pietre polizor, pietre biax etc</t>
  </si>
  <si>
    <t>14810000-2</t>
  </si>
  <si>
    <t>Geamuri clare si armate</t>
  </si>
  <si>
    <t>14820000-5</t>
  </si>
  <si>
    <t>Diverse produse alimentare pentru protocol</t>
  </si>
  <si>
    <t>15800000-6</t>
  </si>
  <si>
    <t>Peride</t>
  </si>
  <si>
    <t>Apa minerala</t>
  </si>
  <si>
    <t>15981000-8</t>
  </si>
  <si>
    <t>Hartie de filtru</t>
  </si>
  <si>
    <t>15994200-4</t>
  </si>
  <si>
    <t>Piese Schimb drujba</t>
  </si>
  <si>
    <t>16160000-4</t>
  </si>
  <si>
    <t>P14 Aprov</t>
  </si>
  <si>
    <t xml:space="preserve">Motocoase </t>
  </si>
  <si>
    <t>16320000-4</t>
  </si>
  <si>
    <t>Piese de schimb si consumabile pentru motocositoare</t>
  </si>
  <si>
    <t>16810000-6</t>
  </si>
  <si>
    <t>Echipament de protectie de natura mastilor de protectie de unica folosinta</t>
  </si>
  <si>
    <t xml:space="preserve">18143000-3 </t>
  </si>
  <si>
    <t>Manusi de unica folosinta de plastic</t>
  </si>
  <si>
    <t>18424300-0</t>
  </si>
  <si>
    <t>Articole de protectie pentru cap (Capisoane, caschete antisoc, casti de siguranta, antifoane, etc)</t>
  </si>
  <si>
    <t>18444000-3</t>
  </si>
  <si>
    <t>Panza alba</t>
  </si>
  <si>
    <t>19212300-8</t>
  </si>
  <si>
    <t>Covor si placa de cauciuc</t>
  </si>
  <si>
    <t>19510000-4</t>
  </si>
  <si>
    <t>P15 Aprov</t>
  </si>
  <si>
    <t>Elemente de cauciuc</t>
  </si>
  <si>
    <t>Folie PVC</t>
  </si>
  <si>
    <t>19521100-5</t>
  </si>
  <si>
    <t>Saci menajeri din plastic</t>
  </si>
  <si>
    <t>19640000-4</t>
  </si>
  <si>
    <t>Tipizate pentru activitatea MSSM si SU, brosuri</t>
  </si>
  <si>
    <t>22100000-1</t>
  </si>
  <si>
    <t>Publicatii tehnice</t>
  </si>
  <si>
    <t>22120000-7</t>
  </si>
  <si>
    <t>Publicații în domeniul SSM (abonamente reviste specialitate, standarde, prescripții tehnice)</t>
  </si>
  <si>
    <t>trim I 2022</t>
  </si>
  <si>
    <t xml:space="preserve"> Publicații în domeniul resurselor umane  (abonamente reviste specialitate, standarde, prescripții tehnice)</t>
  </si>
  <si>
    <t>Abonamente presa centrala si reviste de specialitate</t>
  </si>
  <si>
    <t>22200000-2</t>
  </si>
  <si>
    <t>Jur</t>
  </si>
  <si>
    <t>Abonament online BPI</t>
  </si>
  <si>
    <t>22211100-3</t>
  </si>
  <si>
    <t>Materiale publicitare</t>
  </si>
  <si>
    <t>22400000-4</t>
  </si>
  <si>
    <t>Imprimate nefalsificabile (facturi, avize, chitantiere)</t>
  </si>
  <si>
    <t>22450000-9</t>
  </si>
  <si>
    <t>P16 Aprov</t>
  </si>
  <si>
    <t>Imprimate ( materiale de instruire SSM, instruire profesională, etc)</t>
  </si>
  <si>
    <t>22458000-5</t>
  </si>
  <si>
    <t>trim II 2022</t>
  </si>
  <si>
    <t>Imprimate (legitimatii pentru personal, instruire profesionala, etc)</t>
  </si>
  <si>
    <t>Imprimate nefiscale la comanda</t>
  </si>
  <si>
    <t>Hartie plic (securizata) pentru salarii</t>
  </si>
  <si>
    <t>22800000-8</t>
  </si>
  <si>
    <t>Diverse imprimate</t>
  </si>
  <si>
    <t>22900000-9</t>
  </si>
  <si>
    <t>Hartie sau carton termosensibile (Diagrame) si termografice</t>
  </si>
  <si>
    <t>22993000-7</t>
  </si>
  <si>
    <t>Substante absorbante pentru depoluarea solului si apei in situatii de accidente ecologice cu produse petroliere in CTE-urile ELCEN.</t>
  </si>
  <si>
    <t>24000000-4</t>
  </si>
  <si>
    <t>trim III 2022</t>
  </si>
  <si>
    <t>Coloranti (alb de zinc, minium de plumb, Albastru de Prusia)</t>
  </si>
  <si>
    <t>24200000-6</t>
  </si>
  <si>
    <t>Agent de conditionare</t>
  </si>
  <si>
    <t>24310000-0</t>
  </si>
  <si>
    <t>Hidroxid de potasiu tehnic</t>
  </si>
  <si>
    <t>24311500-2</t>
  </si>
  <si>
    <t>Cloruri (clorură de calciu granule-fulgi-măcinată)</t>
  </si>
  <si>
    <t>24312120-1</t>
  </si>
  <si>
    <t>Fosfat trisodic, tripolifosfat de sodiu</t>
  </si>
  <si>
    <t>24313200-3</t>
  </si>
  <si>
    <t>Acetilena</t>
  </si>
  <si>
    <t>24321115-9</t>
  </si>
  <si>
    <t>Alcool tehnic</t>
  </si>
  <si>
    <t>24322100-8</t>
  </si>
  <si>
    <t xml:space="preserve">Alcool sanitar </t>
  </si>
  <si>
    <t>24322500-2</t>
  </si>
  <si>
    <t>P2 Logistica</t>
  </si>
  <si>
    <t>Azotit de sodiu</t>
  </si>
  <si>
    <t>24411000-8</t>
  </si>
  <si>
    <t>Apa amoniacala</t>
  </si>
  <si>
    <r>
      <t>24413100-3</t>
    </r>
    <r>
      <rPr>
        <b/>
        <sz val="10"/>
        <rFont val="Arial"/>
        <family val="2"/>
      </rPr>
      <t/>
    </r>
  </si>
  <si>
    <t>Erbicid</t>
  </si>
  <si>
    <t>24453000-4</t>
  </si>
  <si>
    <t xml:space="preserve">Dezinfectant </t>
  </si>
  <si>
    <t>24455000-8</t>
  </si>
  <si>
    <t>PVC -plastifiat</t>
  </si>
  <si>
    <t>24540000-1</t>
  </si>
  <si>
    <t>Cleiuri (aracet)</t>
  </si>
  <si>
    <t>24910000-6</t>
  </si>
  <si>
    <t>Adezivi ( solutie de lipit plastic, prenandez)</t>
  </si>
  <si>
    <t>24911200-5</t>
  </si>
  <si>
    <t>Substante pentru uz fotografic (Pulbere magnetica, penetrant,  developator, fixator radiolofic)</t>
  </si>
  <si>
    <t>24930000-2</t>
  </si>
  <si>
    <t>Unsoare siliconica</t>
  </si>
  <si>
    <t>24951120-2</t>
  </si>
  <si>
    <t>P17 Aprov</t>
  </si>
  <si>
    <t>Produse antigel</t>
  </si>
  <si>
    <t>24951311-8</t>
  </si>
  <si>
    <t>Adjuvant de coagulare si polielectroclit</t>
  </si>
  <si>
    <t>24958200-6</t>
  </si>
  <si>
    <t>Lubrifiant pe baza de glicerina</t>
  </si>
  <si>
    <t>24964000-9</t>
  </si>
  <si>
    <t>Cartuse de toner</t>
  </si>
  <si>
    <t>30125100-2</t>
  </si>
  <si>
    <t>Masini calcul pentru birou 8-12 digiti</t>
  </si>
  <si>
    <t>30141000-9</t>
  </si>
  <si>
    <t>Cutie arhivare</t>
  </si>
  <si>
    <t>30191100-5</t>
  </si>
  <si>
    <t>Dispozitiv de distrugere a documentelor</t>
  </si>
  <si>
    <t>30191400-8</t>
  </si>
  <si>
    <t>Sisteme de scriere pt.aparate inregistratoare cu penita sau imprimator</t>
  </si>
  <si>
    <t>30192110-5</t>
  </si>
  <si>
    <t>Stampile</t>
  </si>
  <si>
    <t>30192153-8</t>
  </si>
  <si>
    <t>Hartie xerox</t>
  </si>
  <si>
    <t>30197643-5</t>
  </si>
  <si>
    <t>Hartie imprimanta A3 cu tractiune</t>
  </si>
  <si>
    <t>30199330-2</t>
  </si>
  <si>
    <t>Imprimante</t>
  </si>
  <si>
    <t>30232100-5</t>
  </si>
  <si>
    <t>P2 BTIC</t>
  </si>
  <si>
    <t>Piese de schimb pentru computere (fara DCS-uri, calculatoare de proces etc.)</t>
  </si>
  <si>
    <t>30237100-0</t>
  </si>
  <si>
    <t>Masini, aparate, echipamente si consumabile electrice, iluminat</t>
  </si>
  <si>
    <t>31000000-6</t>
  </si>
  <si>
    <t>Transformatoare de masura</t>
  </si>
  <si>
    <t>31173000-9</t>
  </si>
  <si>
    <t>Sigurante fuzibile (mignon; normale; MPR; sisteme DCS)</t>
  </si>
  <si>
    <t>31211310-4</t>
  </si>
  <si>
    <t>P19 Aprov</t>
  </si>
  <si>
    <t>Sigurante automate (montaj pe sina)</t>
  </si>
  <si>
    <t>31212000-5</t>
  </si>
  <si>
    <t>Contactoare si demaroare regim greu</t>
  </si>
  <si>
    <t>31213000-2</t>
  </si>
  <si>
    <t xml:space="preserve">Presostate  </t>
  </si>
  <si>
    <t>31214160-8</t>
  </si>
  <si>
    <t>31220000-4</t>
  </si>
  <si>
    <t>Cabluri si conductori electrici</t>
  </si>
  <si>
    <t>31320000-5</t>
  </si>
  <si>
    <t xml:space="preserve">Baterii primare, pile galvanice si acumulatori </t>
  </si>
  <si>
    <t>31420000-6</t>
  </si>
  <si>
    <t>P20 Aprov</t>
  </si>
  <si>
    <t>Baterii plumb acid grupuri diesel</t>
  </si>
  <si>
    <t>31421000-3</t>
  </si>
  <si>
    <t>Baterii stationare</t>
  </si>
  <si>
    <t>31431000-6</t>
  </si>
  <si>
    <t>Acumulatori auto</t>
  </si>
  <si>
    <t>31440000-2</t>
  </si>
  <si>
    <t>Becuri auto</t>
  </si>
  <si>
    <t>31531000-7</t>
  </si>
  <si>
    <t>Piese de schimb pentru sistem de masurare cantitativ al e.t.</t>
  </si>
  <si>
    <t>31670000-3</t>
  </si>
  <si>
    <t>trim. 2,3</t>
  </si>
  <si>
    <t>Articole si accesorii electrice</t>
  </si>
  <si>
    <t>31681000-3</t>
  </si>
  <si>
    <t>Piese schimb pentru sistem monitorizare vibratii Bently - Nevada</t>
  </si>
  <si>
    <t>31681400-7</t>
  </si>
  <si>
    <t>Piese de schimb+consumabile AMC</t>
  </si>
  <si>
    <t xml:space="preserve"> Piese schimb pentru actionari electrice armaturi</t>
  </si>
  <si>
    <t>31700000-3</t>
  </si>
  <si>
    <t>G, P</t>
  </si>
  <si>
    <t>Echipament electronic</t>
  </si>
  <si>
    <t>31710000-6</t>
  </si>
  <si>
    <t>Telefoane mobile</t>
  </si>
  <si>
    <t>32250000-0</t>
  </si>
  <si>
    <t>Sisteme de supraveghere video pentru centralele ELCEN</t>
  </si>
  <si>
    <t>32350000-1</t>
  </si>
  <si>
    <t>Filme radiologice industriale</t>
  </si>
  <si>
    <t>32354110-3</t>
  </si>
  <si>
    <t>Piese de schimb pentru retea (active si pasive pentru infrastructura, fara DCS, SCADA, HMI)</t>
  </si>
  <si>
    <t>Pulsoximetru 4 buc.</t>
  </si>
  <si>
    <t>33100000-1</t>
  </si>
  <si>
    <t>Consumabile pentru aparatura medicala</t>
  </si>
  <si>
    <t>33140000-3</t>
  </si>
  <si>
    <t>Aprov, Logistica</t>
  </si>
  <si>
    <t>Truse medicale (auto)</t>
  </si>
  <si>
    <t>33141620-2</t>
  </si>
  <si>
    <t>P22 Aprov</t>
  </si>
  <si>
    <t>Truse de prim ajutor</t>
  </si>
  <si>
    <t>33141623-3</t>
  </si>
  <si>
    <t>Produse farmaceutice (medicamente si produse farmaceutice pentru dotarea cabinetelor medicale)</t>
  </si>
  <si>
    <t>33600000-6</t>
  </si>
  <si>
    <t>P23 Aprov</t>
  </si>
  <si>
    <t>Produse farmaceutice (medicamente si produse farmaceutice pentru dotarea truselor de prim ajutor)</t>
  </si>
  <si>
    <t>Sapun antibacterian</t>
  </si>
  <si>
    <t>33711900-6</t>
  </si>
  <si>
    <t xml:space="preserve">Ochelari de protectie </t>
  </si>
  <si>
    <t>33735100-2</t>
  </si>
  <si>
    <t xml:space="preserve">Hartie igienica, servete pentru miini si servete de masa </t>
  </si>
  <si>
    <t>33760000-5</t>
  </si>
  <si>
    <t>Sticlarie de laborator</t>
  </si>
  <si>
    <t>33790000-4</t>
  </si>
  <si>
    <t>Membrane cauciucate pentru instalatia chimica</t>
  </si>
  <si>
    <t>34312500-2</t>
  </si>
  <si>
    <t>Garnituri spirometalice</t>
  </si>
  <si>
    <t>Curele de transmisie</t>
  </si>
  <si>
    <t>34312700-4</t>
  </si>
  <si>
    <t xml:space="preserve">Centura complexa de siguranta lucru la inaltime </t>
  </si>
  <si>
    <t>34328300-5</t>
  </si>
  <si>
    <t>Anvelope auto</t>
  </si>
  <si>
    <t>34351100-3</t>
  </si>
  <si>
    <t>Echipament de lupta impotriva incendiilor, de salvare si de siguranta</t>
  </si>
  <si>
    <t>35110000-8</t>
  </si>
  <si>
    <t>Extinctoare (carosabile si portabile)</t>
  </si>
  <si>
    <t>35111300-8</t>
  </si>
  <si>
    <t>P2 Aprov</t>
  </si>
  <si>
    <t>Piese de schimb inst. avertizare incendiu</t>
  </si>
  <si>
    <t>35111500-0</t>
  </si>
  <si>
    <t>P5 Ment</t>
  </si>
  <si>
    <t>Piese de schimb inst. stins incendiu</t>
  </si>
  <si>
    <t>Unelte si accesorii manuale pentru stingerea incendiilor</t>
  </si>
  <si>
    <t>35111510-3</t>
  </si>
  <si>
    <t>Spumogen lichid</t>
  </si>
  <si>
    <t>35111520-6</t>
  </si>
  <si>
    <t>Sigilii</t>
  </si>
  <si>
    <t>35121500-3</t>
  </si>
  <si>
    <t>Masti de gaze</t>
  </si>
  <si>
    <t>35814000-3</t>
  </si>
  <si>
    <t>Pensule de zugravit,trafaleti</t>
  </si>
  <si>
    <t>37821000-9</t>
  </si>
  <si>
    <t>Hartie si carton stratificate (mucava, carton lovitura ciocan)</t>
  </si>
  <si>
    <t>37823800-1</t>
  </si>
  <si>
    <t>Consumabile aparate aferente REH TA1, REH TA2</t>
  </si>
  <si>
    <t>38340000-0</t>
  </si>
  <si>
    <t>Elemente de calcul pt. bucle de masura</t>
  </si>
  <si>
    <t>38341300-0</t>
  </si>
  <si>
    <t>Instrumentar de masura : densimetre, salimetre, termometre, etc</t>
  </si>
  <si>
    <t>38410000-2</t>
  </si>
  <si>
    <t>P4 Aprov</t>
  </si>
  <si>
    <t xml:space="preserve">Aparate de panou cu ac indicator </t>
  </si>
  <si>
    <t>Termometre manometrice</t>
  </si>
  <si>
    <t>38412000-6</t>
  </si>
  <si>
    <t>Traductoare de temperatura (termocuple si termorezistente)</t>
  </si>
  <si>
    <t>38417000-1</t>
  </si>
  <si>
    <t>Sticla de nivel pentru cazane energetice  (prismatice si tubulare)</t>
  </si>
  <si>
    <t>38422000-9</t>
  </si>
  <si>
    <t>Piese schimb sistem monitorizare emisii poluante</t>
  </si>
  <si>
    <t>38433200-1</t>
  </si>
  <si>
    <t>Contori electrici</t>
  </si>
  <si>
    <t>38554000-3</t>
  </si>
  <si>
    <t>Instrumente si aparate de reglaj si de control</t>
  </si>
  <si>
    <t>38570000-1</t>
  </si>
  <si>
    <t>Test rapid antigen COVID-19/Teste PCR</t>
  </si>
  <si>
    <t>38911000-4</t>
  </si>
  <si>
    <t>Mobilier</t>
  </si>
  <si>
    <t>39100000-3</t>
  </si>
  <si>
    <t>Rechizite</t>
  </si>
  <si>
    <t>39162110-9</t>
  </si>
  <si>
    <t>Articole de uz casnic</t>
  </si>
  <si>
    <t>39220000-0</t>
  </si>
  <si>
    <t>Maturi, perii, galeti, sticle, flacoane si alte articole de menaj</t>
  </si>
  <si>
    <t>39224000-8</t>
  </si>
  <si>
    <t>Diverse accesorii de mobilier</t>
  </si>
  <si>
    <t>39290000-1</t>
  </si>
  <si>
    <t>Ornamente (brad)</t>
  </si>
  <si>
    <t>39298500-2</t>
  </si>
  <si>
    <t>Jaluzele verticale</t>
  </si>
  <si>
    <t>39515440-1</t>
  </si>
  <si>
    <t>Prelata</t>
  </si>
  <si>
    <t>39522110-1</t>
  </si>
  <si>
    <t xml:space="preserve">Diverse articole textile </t>
  </si>
  <si>
    <t>39525000-8</t>
  </si>
  <si>
    <t>Banda ingradire locuri periculoase</t>
  </si>
  <si>
    <t>39541130-6</t>
  </si>
  <si>
    <t>Franghii de ridicare (corda si cordita de salvare)</t>
  </si>
  <si>
    <t>39541220-4</t>
  </si>
  <si>
    <t>Lavete</t>
  </si>
  <si>
    <t>39542000-3</t>
  </si>
  <si>
    <t xml:space="preserve">Aparate de uz casnic </t>
  </si>
  <si>
    <t>39700000-9</t>
  </si>
  <si>
    <t>Aparate electrice de incălzire ambientala</t>
  </si>
  <si>
    <t>39715240-1</t>
  </si>
  <si>
    <t>Produse de curatat si lustruit</t>
  </si>
  <si>
    <t>39800000-0</t>
  </si>
  <si>
    <t>Detergenti</t>
  </si>
  <si>
    <t>39831200-8</t>
  </si>
  <si>
    <t>P5 Aprov</t>
  </si>
  <si>
    <t>Degresant special</t>
  </si>
  <si>
    <t>39831220-4</t>
  </si>
  <si>
    <t>Accesorii si produse de curatat pentru automobile</t>
  </si>
  <si>
    <t>39831500-1</t>
  </si>
  <si>
    <t>Saci filtranti</t>
  </si>
  <si>
    <t>39833000-0</t>
  </si>
  <si>
    <t>Procurare ventilator TK</t>
  </si>
  <si>
    <t>42520000-7</t>
  </si>
  <si>
    <t>Burghie, cutite de strung, panze fierastrau mecanic</t>
  </si>
  <si>
    <t>42670000-3</t>
  </si>
  <si>
    <t>Suporturi pentru scule</t>
  </si>
  <si>
    <t>42671000-0</t>
  </si>
  <si>
    <t>Filtre purificatoare de ulei</t>
  </si>
  <si>
    <t>42913300-2</t>
  </si>
  <si>
    <t xml:space="preserve">Filtre de aspiratie a aerului (cartuse filtrante pentru gaze, fum, praf si acizi) </t>
  </si>
  <si>
    <t>42913500-4</t>
  </si>
  <si>
    <t>Aparate de dezodorizare</t>
  </si>
  <si>
    <t>42924790-3</t>
  </si>
  <si>
    <t>Pulverizator electic</t>
  </si>
  <si>
    <t>42996100-5</t>
  </si>
  <si>
    <t>Pluguri si turbine pentru zapada</t>
  </si>
  <si>
    <t xml:space="preserve">43313000-0 </t>
  </si>
  <si>
    <t>Materiale refractare</t>
  </si>
  <si>
    <t>44111000-1</t>
  </si>
  <si>
    <t>Ciment</t>
  </si>
  <si>
    <t>44111200-3</t>
  </si>
  <si>
    <t>Accesorii izolante pt. bobinaj</t>
  </si>
  <si>
    <t>44111530-5</t>
  </si>
  <si>
    <t>Materiale hidroizolatii</t>
  </si>
  <si>
    <t>44113300-8</t>
  </si>
  <si>
    <t>Beton</t>
  </si>
  <si>
    <t>44114000-2</t>
  </si>
  <si>
    <t>Coturi pentru teava cazane energetice</t>
  </si>
  <si>
    <t>44134000-8</t>
  </si>
  <si>
    <t>Conducte de apa potabila (instalatii sanitare si inox) si accesorii sanitare</t>
  </si>
  <si>
    <t>44160000-9</t>
  </si>
  <si>
    <t>P7 Aprov</t>
  </si>
  <si>
    <t>Tevi si racorduri</t>
  </si>
  <si>
    <t>44163000-0</t>
  </si>
  <si>
    <t>Compensator lenticular conducta apa</t>
  </si>
  <si>
    <t>44163160-9</t>
  </si>
  <si>
    <t xml:space="preserve">Garnituri rezistente la hidrogen </t>
  </si>
  <si>
    <t>44163241-1</t>
  </si>
  <si>
    <t>Furtunuri din cauciuc</t>
  </si>
  <si>
    <t>44165000-4</t>
  </si>
  <si>
    <t>P8 Aprov</t>
  </si>
  <si>
    <t>Furtunuri abur si pacura</t>
  </si>
  <si>
    <t>44165100-5</t>
  </si>
  <si>
    <t xml:space="preserve">Benzi antiderapante - masuri tehnice de securitate si sanatate in munca </t>
  </si>
  <si>
    <t>44173000-3</t>
  </si>
  <si>
    <t xml:space="preserve">Panouri Sandwich </t>
  </si>
  <si>
    <t>44175000-7</t>
  </si>
  <si>
    <t>Diverse materiale de constructii (inclusiv placi PAL, cuie)</t>
  </si>
  <si>
    <t>44190000-8</t>
  </si>
  <si>
    <t xml:space="preserve">Gratare WEMA </t>
  </si>
  <si>
    <t>44212320-8</t>
  </si>
  <si>
    <t>Geamuri si use  termopane</t>
  </si>
  <si>
    <t>44221000-5</t>
  </si>
  <si>
    <t>Articole din sarma (perii, plase, tesaturi, etc)</t>
  </si>
  <si>
    <t>44310000-6</t>
  </si>
  <si>
    <t>Materiale si accesorii de sudura (inclusiv electrozi, fludor)</t>
  </si>
  <si>
    <t xml:space="preserve">44315310-7 </t>
  </si>
  <si>
    <t>Cablu litat de tractiune</t>
  </si>
  <si>
    <t>44317000-5</t>
  </si>
  <si>
    <t>P9 Aprov</t>
  </si>
  <si>
    <t>Conductori pt. bobinaj (cupru; aliaj argint)</t>
  </si>
  <si>
    <t>44318000-2</t>
  </si>
  <si>
    <t>Elemente conexiune cabluri: papuci+mansoane</t>
  </si>
  <si>
    <t>44322000-3</t>
  </si>
  <si>
    <t xml:space="preserve"> Bare otel, cupru, alama si inox,pvc</t>
  </si>
  <si>
    <t>44331000-9</t>
  </si>
  <si>
    <t>Profile cornier, platbanda, Sarma pentru legaturi, etc</t>
  </si>
  <si>
    <t>44334000-0</t>
  </si>
  <si>
    <t>Articole  sanitare (robineti sanitari/termostatati, lavoare, vase si rezervoare WC, etc)</t>
  </si>
  <si>
    <t>44411000-4</t>
  </si>
  <si>
    <t>Gase pentru ridicat sarcini (cabluri de ridicat)</t>
  </si>
  <si>
    <t>44423340-6</t>
  </si>
  <si>
    <t>Plăcuţe indicatoare pentru securitatea muncii</t>
  </si>
  <si>
    <t>44423450-0</t>
  </si>
  <si>
    <t>Banda adeziva</t>
  </si>
  <si>
    <t>44424200-0</t>
  </si>
  <si>
    <t>Garnituri din cauciuc (profile: rotund, patrat, trapezoidal)</t>
  </si>
  <si>
    <t>44425200-7</t>
  </si>
  <si>
    <t>Dispozitive de protectie impotriva incendiilor (furtunuri, hidranti si accesorii PSI)</t>
  </si>
  <si>
    <t>44482000-2</t>
  </si>
  <si>
    <t>Scule, lacate, chei, balamale, dispozitive de fixare, lanturi si resorturi</t>
  </si>
  <si>
    <t>44500000-5</t>
  </si>
  <si>
    <t>P3 Logistica</t>
  </si>
  <si>
    <t>Scule de mana (cazmale, lopeti, furci, tarnacoape, topoare, ferastraie de mana si panze)</t>
  </si>
  <si>
    <t>44511000-5</t>
  </si>
  <si>
    <t xml:space="preserve">Motoferastraie </t>
  </si>
  <si>
    <t>44511500-0</t>
  </si>
  <si>
    <t>Diverse scule de mana (truse de scule, seturi de chei, clesti, pile, surubelnite, scule anti-explozie, etc)</t>
  </si>
  <si>
    <t>44512000-2</t>
  </si>
  <si>
    <t>Broaste de usa</t>
  </si>
  <si>
    <t>44521110-2</t>
  </si>
  <si>
    <t>Simeringuri, inele "O" si etansari</t>
  </si>
  <si>
    <t>44523300-5</t>
  </si>
  <si>
    <t>Dispozitive de fixare/Organe de asamblare (suruburi, piulite, nituri, saibe, holzsuruburi, etc)</t>
  </si>
  <si>
    <t>44531100-2</t>
  </si>
  <si>
    <t>Lanturi (NPM, transmisii mecanice, etc)</t>
  </si>
  <si>
    <t>44540000-7</t>
  </si>
  <si>
    <t>SU</t>
  </si>
  <si>
    <t>Aparate de respirat necesare echiparii statiilor de salvare din punctele de lucru ELCEN</t>
  </si>
  <si>
    <t>44611200-8</t>
  </si>
  <si>
    <t>Butelii gaz (ob.inventar)</t>
  </si>
  <si>
    <t>44612100-4</t>
  </si>
  <si>
    <t>Cutii din aluminiu si dopuri aferente</t>
  </si>
  <si>
    <t>44617000-8</t>
  </si>
  <si>
    <t>Containere transport apa amoniacala</t>
  </si>
  <si>
    <t>44618100-6</t>
  </si>
  <si>
    <t>Echipamente de incalzire</t>
  </si>
  <si>
    <t>44621100-0</t>
  </si>
  <si>
    <t>Vopsea alchidica, perclorvinilica, vopsele speciale vop lavabila, diluanti</t>
  </si>
  <si>
    <t>44810000-1</t>
  </si>
  <si>
    <t>Paste de etansare (chituri)</t>
  </si>
  <si>
    <t>44831300-7</t>
  </si>
  <si>
    <t>P10 Aprov</t>
  </si>
  <si>
    <t>Diluanti</t>
  </si>
  <si>
    <t>44832200-3</t>
  </si>
  <si>
    <t>Ipsos si gleturi</t>
  </si>
  <si>
    <t>44921100-3</t>
  </si>
  <si>
    <t>Produs legislativ</t>
  </si>
  <si>
    <t>48900000-7</t>
  </si>
  <si>
    <t>IIIA1</t>
  </si>
  <si>
    <t>IIIA2</t>
  </si>
  <si>
    <t>IIIA3</t>
  </si>
  <si>
    <t>IIIA4</t>
  </si>
  <si>
    <t>IIIA5</t>
  </si>
  <si>
    <t>IIIA6</t>
  </si>
  <si>
    <t>IIIA7</t>
  </si>
  <si>
    <t>IIIA8</t>
  </si>
  <si>
    <t>IIIA9</t>
  </si>
  <si>
    <t>IIIA10</t>
  </si>
  <si>
    <t>IIIA11</t>
  </si>
  <si>
    <t>IIIA12</t>
  </si>
  <si>
    <t>IIIA13</t>
  </si>
  <si>
    <t>IIIA14</t>
  </si>
  <si>
    <t>IIIA15</t>
  </si>
  <si>
    <t>IIIA16</t>
  </si>
  <si>
    <t>IIIA17</t>
  </si>
  <si>
    <t>IIIA18</t>
  </si>
  <si>
    <t>IIIA19</t>
  </si>
  <si>
    <t>IIIA20</t>
  </si>
  <si>
    <t>IIIA21</t>
  </si>
  <si>
    <t>IIIA22</t>
  </si>
  <si>
    <t>IIIA23</t>
  </si>
  <si>
    <t>IIIA24</t>
  </si>
  <si>
    <t>IIIA25</t>
  </si>
  <si>
    <t>IIIA26</t>
  </si>
  <si>
    <t>IIIA27</t>
  </si>
  <si>
    <t>IIIA28</t>
  </si>
  <si>
    <t>IIIA29</t>
  </si>
  <si>
    <t>IIIA30</t>
  </si>
  <si>
    <t>IIIA31</t>
  </si>
  <si>
    <t>IIIA32</t>
  </si>
  <si>
    <t>IIIA33</t>
  </si>
  <si>
    <t>IIIA34</t>
  </si>
  <si>
    <t>IIIA35</t>
  </si>
  <si>
    <t>IIIA36</t>
  </si>
  <si>
    <t>IIIA37</t>
  </si>
  <si>
    <t>IIIA38</t>
  </si>
  <si>
    <t>IIIA39</t>
  </si>
  <si>
    <t>IIIA40</t>
  </si>
  <si>
    <t>IIIA41</t>
  </si>
  <si>
    <t>IIIA42</t>
  </si>
  <si>
    <t>IIIA43</t>
  </si>
  <si>
    <t>IIIA44</t>
  </si>
  <si>
    <t>IIIA45</t>
  </si>
  <si>
    <t>IIIA46</t>
  </si>
  <si>
    <t>IIIA47</t>
  </si>
  <si>
    <t>IIIA48</t>
  </si>
  <si>
    <t>IIIA49</t>
  </si>
  <si>
    <t>IIIA50</t>
  </si>
  <si>
    <t>IIIA51</t>
  </si>
  <si>
    <t>IIIA52</t>
  </si>
  <si>
    <t>IIIA53</t>
  </si>
  <si>
    <t>IIIA54</t>
  </si>
  <si>
    <t>IIIA55</t>
  </si>
  <si>
    <t>IIIA56</t>
  </si>
  <si>
    <t>IIIA57</t>
  </si>
  <si>
    <t>IIIA58</t>
  </si>
  <si>
    <t>IIIA59</t>
  </si>
  <si>
    <t>IIIA60</t>
  </si>
  <si>
    <t>IIIA61</t>
  </si>
  <si>
    <t>IIIA62</t>
  </si>
  <si>
    <t>IIIA63</t>
  </si>
  <si>
    <t>IIIA64</t>
  </si>
  <si>
    <t>IIIA65</t>
  </si>
  <si>
    <t>IIIA66</t>
  </si>
  <si>
    <t>IIIA67</t>
  </si>
  <si>
    <t>IIIA68</t>
  </si>
  <si>
    <t>IIIA69</t>
  </si>
  <si>
    <t>IIIA70</t>
  </si>
  <si>
    <t>IIIA71</t>
  </si>
  <si>
    <t>IIIA72</t>
  </si>
  <si>
    <t>IIIA73</t>
  </si>
  <si>
    <t>IIIA74</t>
  </si>
  <si>
    <t>IIIA75</t>
  </si>
  <si>
    <t>IIIA76</t>
  </si>
  <si>
    <t>IIIA77</t>
  </si>
  <si>
    <t>IIIA78</t>
  </si>
  <si>
    <t>IIIA79</t>
  </si>
  <si>
    <t>IIIA80</t>
  </si>
  <si>
    <t>IIIA81</t>
  </si>
  <si>
    <t>IIIA82</t>
  </si>
  <si>
    <t>IIIA83</t>
  </si>
  <si>
    <t>IIIA84</t>
  </si>
  <si>
    <t>IIIA85</t>
  </si>
  <si>
    <t>IIIA86</t>
  </si>
  <si>
    <t>IIIA87</t>
  </si>
  <si>
    <t>IIIA88</t>
  </si>
  <si>
    <t>IIIA89</t>
  </si>
  <si>
    <t>IIIA90</t>
  </si>
  <si>
    <t>IIIA91</t>
  </si>
  <si>
    <t>IIIA92</t>
  </si>
  <si>
    <t>IIIA93</t>
  </si>
  <si>
    <t>IIIA94</t>
  </si>
  <si>
    <t>IIIA95</t>
  </si>
  <si>
    <t>IIIA96</t>
  </si>
  <si>
    <t>IIIA97</t>
  </si>
  <si>
    <t>IIIA98</t>
  </si>
  <si>
    <t>IIIA99</t>
  </si>
  <si>
    <t>IIIA100</t>
  </si>
  <si>
    <t>IIIA101</t>
  </si>
  <si>
    <t>IIIA102</t>
  </si>
  <si>
    <t>IIIA103</t>
  </si>
  <si>
    <t>IIIA104</t>
  </si>
  <si>
    <t>IIIA105</t>
  </si>
  <si>
    <t>IIIA106</t>
  </si>
  <si>
    <t>IIIA107</t>
  </si>
  <si>
    <t>IIIA108</t>
  </si>
  <si>
    <t>IIIA109</t>
  </si>
  <si>
    <t>IIIA110</t>
  </si>
  <si>
    <t>IIIA111</t>
  </si>
  <si>
    <t>IIIA112</t>
  </si>
  <si>
    <t>IIIA113</t>
  </si>
  <si>
    <t>IIIA114</t>
  </si>
  <si>
    <t>IIIA115</t>
  </si>
  <si>
    <t>IIIA116</t>
  </si>
  <si>
    <t>IIIA117</t>
  </si>
  <si>
    <t>IIIA118</t>
  </si>
  <si>
    <t>IIIA119</t>
  </si>
  <si>
    <t>IIIA120</t>
  </si>
  <si>
    <t>IIIA121</t>
  </si>
  <si>
    <t>IIIA122</t>
  </si>
  <si>
    <t>IIIA123</t>
  </si>
  <si>
    <t>IIIA124</t>
  </si>
  <si>
    <t>IIIA125</t>
  </si>
  <si>
    <t>IIIA126</t>
  </si>
  <si>
    <t>IIIA127</t>
  </si>
  <si>
    <t>IIIA128</t>
  </si>
  <si>
    <t>IIIA129</t>
  </si>
  <si>
    <t>IIIA130</t>
  </si>
  <si>
    <t>IIIA131</t>
  </si>
  <si>
    <t>IIIA132</t>
  </si>
  <si>
    <t>IIIA133</t>
  </si>
  <si>
    <t>IIIA134</t>
  </si>
  <si>
    <t>IIIA135</t>
  </si>
  <si>
    <t>IIIA136</t>
  </si>
  <si>
    <t>IIIA137</t>
  </si>
  <si>
    <t>IIIA138</t>
  </si>
  <si>
    <t>IIIA139</t>
  </si>
  <si>
    <t>IIIA140</t>
  </si>
  <si>
    <t>IIIA141</t>
  </si>
  <si>
    <t>IIIA142</t>
  </si>
  <si>
    <t>IIIA143</t>
  </si>
  <si>
    <t>IIIA144</t>
  </si>
  <si>
    <t>IIIA145</t>
  </si>
  <si>
    <t>IIIA146</t>
  </si>
  <si>
    <t>IIIA147</t>
  </si>
  <si>
    <t>IIIA148</t>
  </si>
  <si>
    <t>IIIA149</t>
  </si>
  <si>
    <t>IIIA150</t>
  </si>
  <si>
    <t>IIIA151</t>
  </si>
  <si>
    <t>IIIA152</t>
  </si>
  <si>
    <t>IIIA153</t>
  </si>
  <si>
    <t>IIIA154</t>
  </si>
  <si>
    <t>IIIA155</t>
  </si>
  <si>
    <t>IIIA156</t>
  </si>
  <si>
    <t>IIIA157</t>
  </si>
  <si>
    <t>IIIA158</t>
  </si>
  <si>
    <t>IIIA159</t>
  </si>
  <si>
    <t>IIIA160</t>
  </si>
  <si>
    <t>IIIA161</t>
  </si>
  <si>
    <t>IIIA162</t>
  </si>
  <si>
    <t>IIIA163</t>
  </si>
  <si>
    <t>IIIA164</t>
  </si>
  <si>
    <t>IIIA165</t>
  </si>
  <si>
    <t>IIIA166</t>
  </si>
  <si>
    <t>IIIA167</t>
  </si>
  <si>
    <t>IIIA168</t>
  </si>
  <si>
    <t>IIIA169</t>
  </si>
  <si>
    <t>IIIA170</t>
  </si>
  <si>
    <t>IIIA171</t>
  </si>
  <si>
    <t>IIIA172</t>
  </si>
  <si>
    <t>IIIA173</t>
  </si>
  <si>
    <t>IIIA174</t>
  </si>
  <si>
    <t>IIIA175</t>
  </si>
  <si>
    <t>IIIA176</t>
  </si>
  <si>
    <t>IIIA177</t>
  </si>
  <si>
    <t>IIIA178</t>
  </si>
  <si>
    <t>IIIA179</t>
  </si>
  <si>
    <t>IIIA180</t>
  </si>
  <si>
    <t>IIIA181</t>
  </si>
  <si>
    <t>IIIA182</t>
  </si>
  <si>
    <t>IIIA183</t>
  </si>
  <si>
    <t>IIIA184</t>
  </si>
  <si>
    <t>IIIA185</t>
  </si>
  <si>
    <t>IIIA186</t>
  </si>
  <si>
    <t>IIIA187</t>
  </si>
  <si>
    <t>IIIA188</t>
  </si>
  <si>
    <t>IIIA189</t>
  </si>
  <si>
    <t>IIIA190</t>
  </si>
  <si>
    <t>IIIA191</t>
  </si>
  <si>
    <t>IIIA192</t>
  </si>
  <si>
    <t>IIIA193</t>
  </si>
  <si>
    <t>IIIA194</t>
  </si>
  <si>
    <t>IIIA195</t>
  </si>
  <si>
    <t>IIIA196</t>
  </si>
  <si>
    <t>IIIA197</t>
  </si>
  <si>
    <t>IIIA198</t>
  </si>
  <si>
    <t>IIIA199</t>
  </si>
  <si>
    <t>IIIA200</t>
  </si>
  <si>
    <t>IIIA201</t>
  </si>
  <si>
    <t>IIIA202</t>
  </si>
  <si>
    <t>IIIA203</t>
  </si>
  <si>
    <t>IIIA204</t>
  </si>
  <si>
    <t>IIIA205</t>
  </si>
  <si>
    <t>IIIA206</t>
  </si>
  <si>
    <t>IIIA207</t>
  </si>
  <si>
    <t>IIIA208</t>
  </si>
  <si>
    <t>IIIA209</t>
  </si>
  <si>
    <t>IIIA210</t>
  </si>
  <si>
    <t>III.B</t>
  </si>
  <si>
    <t xml:space="preserve"> Intretinere si service cai ferate</t>
  </si>
  <si>
    <t>50225000-8</t>
  </si>
  <si>
    <t>S,V,P</t>
  </si>
  <si>
    <t>Intretinere si revizie tehnica curenta platforma rutiera CTE</t>
  </si>
  <si>
    <t>50230000-6</t>
  </si>
  <si>
    <t>01.03.202</t>
  </si>
  <si>
    <t>Servicii reparatii, intretinere echipamente de calcul, retea, imprimante</t>
  </si>
  <si>
    <t>50312000-5</t>
  </si>
  <si>
    <t>S1 BTIC</t>
  </si>
  <si>
    <t>Servicii de intretinere servere și tehnica de calcul, retea de date, curenti slabi</t>
  </si>
  <si>
    <t>50312300-8</t>
  </si>
  <si>
    <t>Servicii de incarcare cartuse pentru imprimante</t>
  </si>
  <si>
    <t>50323100-6</t>
  </si>
  <si>
    <t>Servicii de reparatii si intretinere a tahometrelor</t>
  </si>
  <si>
    <t>50411400-3</t>
  </si>
  <si>
    <t>Revizia de intretinere cu reparare si autorizare, inclusiv revizia si umplerea buteliilor de aer comprimat aferente</t>
  </si>
  <si>
    <t>Reparaţii, revizii tehnice periodice şi inspecţii tehnice periodice pentru autospecialele din dotarea SPSU</t>
  </si>
  <si>
    <t>Sevicii de verificare, reparare si incarcare stingatoare</t>
  </si>
  <si>
    <t>Intretinere, service, reparatii la aparatele din cadrul cabinetelor medicale ELCEN</t>
  </si>
  <si>
    <t>50421000-2</t>
  </si>
  <si>
    <t>Macara portal magazie - Reparatie macara</t>
  </si>
  <si>
    <t>50531400-0</t>
  </si>
  <si>
    <t>trim. 3</t>
  </si>
  <si>
    <t>Servici pentru echipament individual de lucru la inaltime</t>
  </si>
  <si>
    <t>50600000-1</t>
  </si>
  <si>
    <t>Intretinere si revizie tehnica ascensoare de persoane si materiale si platforme autoridicatoare</t>
  </si>
  <si>
    <t>50750000-7</t>
  </si>
  <si>
    <t>Reparatii tamplarie aluminiu</t>
  </si>
  <si>
    <t>Manopera confectionat mobilier</t>
  </si>
  <si>
    <t>50850000-8</t>
  </si>
  <si>
    <t>Inchiriere de vehicule civile si industriale cu sofer</t>
  </si>
  <si>
    <t>60182000-7</t>
  </si>
  <si>
    <t>Reparatie instalatie iluminat pe cosul de fum</t>
  </si>
  <si>
    <t>63724310-6</t>
  </si>
  <si>
    <t>Servicii telefonie fixa</t>
  </si>
  <si>
    <t>64211000-8</t>
  </si>
  <si>
    <t>tr3</t>
  </si>
  <si>
    <t>S2 BTIC</t>
  </si>
  <si>
    <t>Servicii telefonie mobila</t>
  </si>
  <si>
    <t>64212000-5</t>
  </si>
  <si>
    <t>Serviciu de informare electronica</t>
  </si>
  <si>
    <t>64216200-5</t>
  </si>
  <si>
    <t xml:space="preserve">Incheiere asigurarea de viata a personalului operativ si de conducere din cadrul SPSU, a pompierilor voluntari si a salvatorilor din uzine precum si a cadrelor de conducere ELCEN care participa nemijlocit la interventiile generate de situatiile de urgenta </t>
  </si>
  <si>
    <t>66512100-3</t>
  </si>
  <si>
    <t>Servicii de asigurare a constructiilor impotriva riscurilor</t>
  </si>
  <si>
    <t>66513200-1</t>
  </si>
  <si>
    <t>Servicii de asigurare a autovehiculelor</t>
  </si>
  <si>
    <t>66514110-0</t>
  </si>
  <si>
    <t>trim II, IV</t>
  </si>
  <si>
    <t>Financiar</t>
  </si>
  <si>
    <t>Calcul actuarial pentru beneficiile angajatilor</t>
  </si>
  <si>
    <t>66519600-7</t>
  </si>
  <si>
    <t>Inspectare, verificare si proiect tehnic de reparatie stalpi estacada conducte termoficare din CTE Vest</t>
  </si>
  <si>
    <t>71315400-3</t>
  </si>
  <si>
    <t>Adaptarea circuitelor de termoficare din incinta  la parametrii de functionare impusi de cererea de energie termica actuala si la capacitatile de productie a energiei termice ramase in functiune</t>
  </si>
  <si>
    <t xml:space="preserve">Proiect tehnic de executie structura metalica pentru sustinere cabluri 110kV aferente tr.4-25 MVA din CTE Grozavesti </t>
  </si>
  <si>
    <t>Proiect modificare prinderi fundatie ventilator aer ciclu combinat din CTE Vest</t>
  </si>
  <si>
    <t>71325000-2</t>
  </si>
  <si>
    <t>Elaborarea documentatilor tehnice in vederea revizuirii autorizatiilor de gospodarirea apelor pentru centralele termoelectrice apartinand ELCEN</t>
  </si>
  <si>
    <t>S,P,G</t>
  </si>
  <si>
    <t>Studiu privind modificarea tehnologiei de tratare a apei brute din centralele ELCEN, prin inlocuirea sulfatului feros cu alti reactivi chimici disponibili pe piata internationala</t>
  </si>
  <si>
    <t>71335000-5</t>
  </si>
  <si>
    <t>Masuratori topometrice si de nivel cale de rulare pod rulant aferent cazan 1-4 din CTE Sud</t>
  </si>
  <si>
    <t>71351800-1</t>
  </si>
  <si>
    <t>Servicii de verificare aparate, avizare documentație tehnica pentru autorizare la CNCAN a laboratorului DATIASI din ELCEN</t>
  </si>
  <si>
    <t>71356000-8</t>
  </si>
  <si>
    <t>Asistenta tehnica, asigurare transport si manipulare greutati etalon pentru verificari metrologice ale platformelor de cantarire rutiera</t>
  </si>
  <si>
    <t>71356200-0</t>
  </si>
  <si>
    <t>trim.3,4</t>
  </si>
  <si>
    <t>Analize cromatografice pentru determinarea compozitiei gazelor dizolvate in uleiurile de la transformatoarele de putere din CTE-uri si alte analize /masuratori efectuate la transformatoare</t>
  </si>
  <si>
    <t>71620000-0</t>
  </si>
  <si>
    <t>Servicii privind monitorizarea cu film dozimetric pentru un numar de 6 persoane/luna, conform CNCAN</t>
  </si>
  <si>
    <t>71621000-7</t>
  </si>
  <si>
    <t>Purificare ulei ungere TA</t>
  </si>
  <si>
    <t>71630000-3</t>
  </si>
  <si>
    <t>Servicii de inspectie tehnica in vederea autorizarii ISCIR a buteliilor de gaze industriale</t>
  </si>
  <si>
    <t>71631000-0</t>
  </si>
  <si>
    <t>Inspectie tehnica autovehicule</t>
  </si>
  <si>
    <t>71631200-2</t>
  </si>
  <si>
    <t>Servicii de recuperare a aplicatiilor in caz de accident informatic</t>
  </si>
  <si>
    <t>72251000-9</t>
  </si>
  <si>
    <t>S3 BTIC</t>
  </si>
  <si>
    <t>Contabilitate</t>
  </si>
  <si>
    <t>Servicii suport tehnic pentru aplicatia sIstemului informatic integrat SIVECO</t>
  </si>
  <si>
    <t>72266000-7</t>
  </si>
  <si>
    <t>Servicii suport tehnic</t>
  </si>
  <si>
    <t>Servicii de mentenanta pentru licente platforma soft PRIMAVERA</t>
  </si>
  <si>
    <t>72267000-4</t>
  </si>
  <si>
    <t>Servicii de internet</t>
  </si>
  <si>
    <t>72400000-4</t>
  </si>
  <si>
    <t>tr4</t>
  </si>
  <si>
    <t>Serviciu de proiectare de site-uri</t>
  </si>
  <si>
    <t xml:space="preserve">72415000-2 </t>
  </si>
  <si>
    <t>Servicii agricultura, silvicultura, horticultura</t>
  </si>
  <si>
    <t>77000000-0</t>
  </si>
  <si>
    <t>SA; Finan</t>
  </si>
  <si>
    <t>Servicii de certificare a semnaturii electronice</t>
  </si>
  <si>
    <t>79132100-9</t>
  </si>
  <si>
    <t>conform 
solicitari</t>
  </si>
  <si>
    <t>Reinnoire anuala a certificatului digital pentru semnatura electronica in vederea depunerii declaratiilor privind obligatiile la Fondul de Mediu</t>
  </si>
  <si>
    <t>Servicii de publicitate</t>
  </si>
  <si>
    <t>79341000-6</t>
  </si>
  <si>
    <t>Servicii de reparare si de intretinere a centralei telefonice</t>
  </si>
  <si>
    <t>79511000-9</t>
  </si>
  <si>
    <t>Tichete de masa</t>
  </si>
  <si>
    <t>79823000-9</t>
  </si>
  <si>
    <t xml:space="preserve">Servicii de legatorie documente </t>
  </si>
  <si>
    <t>79971200-3</t>
  </si>
  <si>
    <t>Achizitie anuala abonament pentru pret GES in timp real pe platforma ICE</t>
  </si>
  <si>
    <t>79980000-7</t>
  </si>
  <si>
    <t xml:space="preserve">Servicii psihologice pentru supravegherea sănătății lucrătorilor </t>
  </si>
  <si>
    <t>85121270-6</t>
  </si>
  <si>
    <t>Inchiriere toaleta ecologica</t>
  </si>
  <si>
    <t>85142300-9</t>
  </si>
  <si>
    <t>Colectare, ridicare, transport, depozitare deseuri materiale biologice</t>
  </si>
  <si>
    <t>90524000-6</t>
  </si>
  <si>
    <t>Elaborare documentatii tehnice in vederea revizuiriii unor noi autorizatii integrate de mediu pentru  CTE Grozavesti, CTE Sud, CTE Progresu si CTE Vest</t>
  </si>
  <si>
    <t>90710000-7</t>
  </si>
  <si>
    <t xml:space="preserve">Verificarea rapoartelor de monitorizare GES  si a nivelului de activitate pentru anul 2021, de catre persoane atestate conform legislatiei de mediu </t>
  </si>
  <si>
    <t>90731700-7</t>
  </si>
  <si>
    <t>S3 Mediu</t>
  </si>
  <si>
    <t xml:space="preserve">Verificarea rapoartelor de monitorizare GES  si a nivelului de activitate pentru anul 2022, de catre persoane atestate conform legislatiei de mediu </t>
  </si>
  <si>
    <t>Monitorizarea operationala a caracteristicilor fizico-chimice si microbiologice la apa din forajul de mare adancime  din  CTE Bucuresti Vest. Analizarea si stabilirea solutiei tehnice de imbunatatire a  calitatii apei din foraj pentru asigurarea permanenta a caracterului de potabilitate a acesteia.</t>
  </si>
  <si>
    <t xml:space="preserve">90733700-1 </t>
  </si>
  <si>
    <t>Servicii de curatenie generala</t>
  </si>
  <si>
    <t>90910000-9</t>
  </si>
  <si>
    <t>Servicii de igienizare( dezinsectie, dezinfectie si deratizare)</t>
  </si>
  <si>
    <t>90920000-2</t>
  </si>
  <si>
    <t>Servicii de televiziune prin cablu</t>
  </si>
  <si>
    <t>92232000-6</t>
  </si>
  <si>
    <t>-</t>
  </si>
  <si>
    <t>Servicii autorizate in domeniul activitatilor  nucleare instalatiilor cu raze "X" de tip MXR 201 si MXR 301si spectrometru INNOVX din Unitatea Nucleara din cadrul Laboratorului CND al ELCEN conf CNCAN</t>
  </si>
  <si>
    <t>98113100-9</t>
  </si>
  <si>
    <t>trim.2,4</t>
  </si>
  <si>
    <t>IIIB1</t>
  </si>
  <si>
    <t>IIIB2</t>
  </si>
  <si>
    <t>IIIB3</t>
  </si>
  <si>
    <t>IIIB4</t>
  </si>
  <si>
    <t>IIIB5</t>
  </si>
  <si>
    <t>IIIB6</t>
  </si>
  <si>
    <t>IIIB7</t>
  </si>
  <si>
    <t>IIIB8</t>
  </si>
  <si>
    <t>IIIB9</t>
  </si>
  <si>
    <t>IIIB10</t>
  </si>
  <si>
    <t>IIIB11</t>
  </si>
  <si>
    <t>IIIB12</t>
  </si>
  <si>
    <t>IIIB13</t>
  </si>
  <si>
    <t>IIIB14</t>
  </si>
  <si>
    <t>IIIB15</t>
  </si>
  <si>
    <t>IIIB16</t>
  </si>
  <si>
    <t>IIIB17</t>
  </si>
  <si>
    <t>IIIB18</t>
  </si>
  <si>
    <t>IIIB19</t>
  </si>
  <si>
    <t>IIIB20</t>
  </si>
  <si>
    <t>IIIB21</t>
  </si>
  <si>
    <t>IIIB22</t>
  </si>
  <si>
    <t>IIIB23</t>
  </si>
  <si>
    <t>IIIB24</t>
  </si>
  <si>
    <t>IIIB25</t>
  </si>
  <si>
    <t>IIIB26</t>
  </si>
  <si>
    <t>IIIB27</t>
  </si>
  <si>
    <t>IIIB28</t>
  </si>
  <si>
    <t>IIIB29</t>
  </si>
  <si>
    <t>IIIB30</t>
  </si>
  <si>
    <t>IIIB31</t>
  </si>
  <si>
    <t>IIIB32</t>
  </si>
  <si>
    <t>IIIB33</t>
  </si>
  <si>
    <t>IIIB34</t>
  </si>
  <si>
    <t>IIIB35</t>
  </si>
  <si>
    <t>IIIB36</t>
  </si>
  <si>
    <t>IIIB37</t>
  </si>
  <si>
    <t>IIIB38</t>
  </si>
  <si>
    <t>IIIB39</t>
  </si>
  <si>
    <t>IIIB40</t>
  </si>
  <si>
    <t>IIIB41</t>
  </si>
  <si>
    <t>IIIB42</t>
  </si>
  <si>
    <t>IIIB43</t>
  </si>
  <si>
    <t>IIIB44</t>
  </si>
  <si>
    <t>IIIB45</t>
  </si>
  <si>
    <t>IIIB46</t>
  </si>
  <si>
    <t>IIIB47</t>
  </si>
  <si>
    <t>IIIB48</t>
  </si>
  <si>
    <t>IIIB49</t>
  </si>
  <si>
    <t>IIIB50</t>
  </si>
  <si>
    <t>IIIB51</t>
  </si>
  <si>
    <t>IIIB52</t>
  </si>
  <si>
    <t>IIIB53</t>
  </si>
  <si>
    <t>IIIB54</t>
  </si>
  <si>
    <t>IIIB55</t>
  </si>
  <si>
    <t>IIIB56</t>
  </si>
  <si>
    <t>IIIB57</t>
  </si>
  <si>
    <t>IIIB58</t>
  </si>
  <si>
    <t>IIIB59</t>
  </si>
  <si>
    <t>IIIB60</t>
  </si>
  <si>
    <t>IIIB61</t>
  </si>
  <si>
    <t>IIIB62</t>
  </si>
  <si>
    <t>IIIB63</t>
  </si>
  <si>
    <t>III.C</t>
  </si>
  <si>
    <t>Cladire pichet incendiu-Demolare</t>
  </si>
  <si>
    <t>45111100-9</t>
  </si>
  <si>
    <t>Instalatie separare Crystal - decontaminare separatori pacura</t>
  </si>
  <si>
    <t>45112340-0</t>
  </si>
  <si>
    <t>Circuite cabluri exterioare - Reparatie rastele cabluri circuite subsol sala turbine si sala cazane</t>
  </si>
  <si>
    <t>45232000-2</t>
  </si>
  <si>
    <t xml:space="preserve">Linie CTE,CFR SUD - Inlocuire traverse </t>
  </si>
  <si>
    <t>45234100-7</t>
  </si>
  <si>
    <t>Inchiriere de autovehicule si  utilaje de constructii cu operator</t>
  </si>
  <si>
    <t>45500000-2</t>
  </si>
  <si>
    <t>IIIC1</t>
  </si>
  <si>
    <t>IIIC2</t>
  </si>
  <si>
    <t>IIIC3</t>
  </si>
  <si>
    <t>IIIC4</t>
  </si>
  <si>
    <t>IIIC5</t>
  </si>
  <si>
    <t>IV</t>
  </si>
  <si>
    <t>IVA</t>
  </si>
  <si>
    <t>Mutifunctionala A3 color cu jet de cerneala</t>
  </si>
  <si>
    <t>30232150-0</t>
  </si>
  <si>
    <t>Aparat aliniere a agregatelor termoenergetice</t>
  </si>
  <si>
    <t>38300000-8</t>
  </si>
  <si>
    <t>Laborator CND</t>
  </si>
  <si>
    <t>Detector portabil de scapari H2</t>
  </si>
  <si>
    <t>Trim. 3</t>
  </si>
  <si>
    <t>P3 INV</t>
  </si>
  <si>
    <t>Analizor oxigen dizolvat</t>
  </si>
  <si>
    <t>38432100-3</t>
  </si>
  <si>
    <t>Analizor portabil puritate hidrogen</t>
  </si>
  <si>
    <t xml:space="preserve">38432100-3 </t>
  </si>
  <si>
    <r>
      <t>Invertor de sudura monofazat tip ESAB Caddy Arc 201</t>
    </r>
    <r>
      <rPr>
        <b/>
        <sz val="10"/>
        <rFont val="Arial"/>
        <family val="2"/>
      </rPr>
      <t>i</t>
    </r>
    <r>
      <rPr>
        <sz val="10"/>
        <rFont val="Arial"/>
        <family val="2"/>
      </rPr>
      <t xml:space="preserve"> A33, sau echivalent</t>
    </r>
  </si>
  <si>
    <t>42662100-5</t>
  </si>
  <si>
    <t>Trim. 2</t>
  </si>
  <si>
    <t>P4 INV</t>
  </si>
  <si>
    <t>Invertor de sudura monofazat tip ESAB Caddy Arc 251i A32/A34, sau echivalent</t>
  </si>
  <si>
    <t>44212310-5</t>
  </si>
  <si>
    <t>Pachete software şi sisteme informatice (Actualizare sistem informatic financiar-contabil)</t>
  </si>
  <si>
    <t>48000000-8</t>
  </si>
  <si>
    <t>P1 INV</t>
  </si>
  <si>
    <t>Pachete software antivirus</t>
  </si>
  <si>
    <t>48761000-0</t>
  </si>
  <si>
    <t>Server</t>
  </si>
  <si>
    <t>48820000-2</t>
  </si>
  <si>
    <t>IVA1</t>
  </si>
  <si>
    <t>IVA2</t>
  </si>
  <si>
    <t>IVA3</t>
  </si>
  <si>
    <t>IVA4</t>
  </si>
  <si>
    <t>IVA5</t>
  </si>
  <si>
    <t>IVA6</t>
  </si>
  <si>
    <t>IVA7</t>
  </si>
  <si>
    <t>IVA8</t>
  </si>
  <si>
    <t>IVA9</t>
  </si>
  <si>
    <t>IVA10</t>
  </si>
  <si>
    <t>PROGRAM ACHIZITII</t>
  </si>
  <si>
    <t>din care:</t>
  </si>
  <si>
    <t>PRODUSE</t>
  </si>
  <si>
    <t>SERVICII</t>
  </si>
  <si>
    <t>LUCRARI</t>
  </si>
  <si>
    <t>ACHIZITII DIRECTE</t>
  </si>
  <si>
    <t>TOTAL PROGRAM ACHIZITII</t>
  </si>
  <si>
    <t>TOTAL ACHIZTII DIRECTE</t>
  </si>
  <si>
    <t xml:space="preserve">TOTAL </t>
  </si>
  <si>
    <t>din care :</t>
  </si>
  <si>
    <t>din fonduri de PRODUCTIE</t>
  </si>
  <si>
    <t>din fonduri de INVESTITII</t>
  </si>
  <si>
    <t>Anexa 2</t>
  </si>
  <si>
    <t xml:space="preserve">STRATEGIA ANUALA DE ACHIZITII SECTORIALE </t>
  </si>
  <si>
    <t>ACHIZITII EXCEPTATE DE LA APLICAREA LEGISLATIEI DE ACHIZITII SECTORIALE</t>
  </si>
  <si>
    <t>Nr crt</t>
  </si>
  <si>
    <t>Obiect contract</t>
  </si>
  <si>
    <t>Valoare estimata  (lei fara TVA)</t>
  </si>
  <si>
    <t>Perioada estimata pentru darea in consum</t>
  </si>
  <si>
    <t>Persoana responsabila pentru atribuirea contractului</t>
  </si>
  <si>
    <t>Observatii</t>
  </si>
  <si>
    <t>A</t>
  </si>
  <si>
    <t>COMBUSTIBIL</t>
  </si>
  <si>
    <t>Gaze naturale</t>
  </si>
  <si>
    <t>09123000-7</t>
  </si>
  <si>
    <t>conform reglementari ANRE</t>
  </si>
  <si>
    <t>sept.2022</t>
  </si>
  <si>
    <t>oct.2022-sept.2023</t>
  </si>
  <si>
    <t>Serv Combustibil</t>
  </si>
  <si>
    <t>exceptie in conf. cu art.39 din legea 99/2016</t>
  </si>
  <si>
    <t>Pacura</t>
  </si>
  <si>
    <t>09135000-4</t>
  </si>
  <si>
    <t>oct.2022</t>
  </si>
  <si>
    <t>trim.1 si 4 2022; trim.1 2023</t>
  </si>
  <si>
    <t>Transport gaze naturale</t>
  </si>
  <si>
    <t>60300000-1</t>
  </si>
  <si>
    <t>Distributie gaze naturale</t>
  </si>
  <si>
    <t>65210000-8</t>
  </si>
  <si>
    <t>Alte servicii afrente combustibilului</t>
  </si>
  <si>
    <t>65200000-5</t>
  </si>
  <si>
    <t>an 2022</t>
  </si>
  <si>
    <t>TOTAL COMBUSTIBIL</t>
  </si>
  <si>
    <t>B</t>
  </si>
  <si>
    <t>ENERGIE ELECTRICA</t>
  </si>
  <si>
    <t>Sinteze</t>
  </si>
  <si>
    <t>Energie electrica</t>
  </si>
  <si>
    <t>09310000-5</t>
  </si>
  <si>
    <t>trim 1,2,3,4</t>
  </si>
  <si>
    <t>Serv Analize si Sinteze</t>
  </si>
  <si>
    <t>Distributie energie electrica</t>
  </si>
  <si>
    <t>65310000-9</t>
  </si>
  <si>
    <t>TOTAL ENERGIE ELECTRTICA</t>
  </si>
  <si>
    <t>C</t>
  </si>
  <si>
    <t xml:space="preserve">APA PENTRU PRODUCERE ENERGIE </t>
  </si>
  <si>
    <t>Tehn.</t>
  </si>
  <si>
    <t>Utilizarea resurselor de apă de subteran pentru CTE Progresu şi CTE Bucureşti Vest  şi  primirea apelor uzate in resursele de apă de suprafaţă -Valea Maminei</t>
  </si>
  <si>
    <t>41100000-0</t>
  </si>
  <si>
    <t>procedura ELCEN</t>
  </si>
  <si>
    <t>Ionescu C</t>
  </si>
  <si>
    <t>exceptie in conf. cu art.38 din legea 99/2016</t>
  </si>
  <si>
    <t xml:space="preserve">Furnizare servicii de alimentare cu apa potabila si industriala, si prestare servicii de canalizare pentru centralele Electrocentrale Bucuresti SA    </t>
  </si>
  <si>
    <t>65100000-4</t>
  </si>
  <si>
    <t>TOTAL APA PENTRU PRODUCERE ENERGIE</t>
  </si>
  <si>
    <t>D</t>
  </si>
  <si>
    <t>ALTE SERVICII ATRIBUITE IN BAZA UNUI DREPT EXCLUSIV</t>
  </si>
  <si>
    <t>Monitorizare de audit a caracteristicilor fizico-chimice si microbiologice la apa din forajul de mare adancime  pentru obtinerea autorizatiei sanitare de functionare din  CTE Bucuresti Vest</t>
  </si>
  <si>
    <t>la solicitarea DSP</t>
  </si>
  <si>
    <t xml:space="preserve">Verificari tehnice in utilizare si autorizare ISCIR a instalatiilor sub presiune si de ridicat </t>
  </si>
  <si>
    <t>Servicii de colectare, ridicare, transport, depozitare gunoi menajer CTE Sud</t>
  </si>
  <si>
    <t>conform solicitare</t>
  </si>
  <si>
    <t>365 zile</t>
  </si>
  <si>
    <t>TOTAL ALTE SERVICII</t>
  </si>
  <si>
    <t>E</t>
  </si>
  <si>
    <t>ALTE EXCEPTII</t>
  </si>
  <si>
    <t>Comercializare Energie si Reglementari</t>
  </si>
  <si>
    <t>Achizitie certificate verzi - producator cu obligatia de achizitie CV</t>
  </si>
  <si>
    <t>90731000-0</t>
  </si>
  <si>
    <t>exceptie in conf. cu art.37 al (1) lit "e" din legea 99/2016         Reglementari ANRE privind tranzactionarea in cadrul pietei centralizate de certificate verzi - piata administrata de OPCOM</t>
  </si>
  <si>
    <t>Achizitie certificate emisii gaze cu efect de sera pt conformare 2021; Achizitie certificate emisii gaze cu efect de sera pt conformare 2022</t>
  </si>
  <si>
    <t>90731210-5</t>
  </si>
  <si>
    <t>platforma BRM</t>
  </si>
  <si>
    <t>Kedei</t>
  </si>
  <si>
    <t>exceptie in conf. cu art.37 al (1) lit "e" din legea 99/2016 coroborat cu legea 24/2017 art.2 al.(1) pct.17 lit "k"</t>
  </si>
  <si>
    <t>Juridic</t>
  </si>
  <si>
    <t>Servicii de asistenta si reprezentare juridica</t>
  </si>
  <si>
    <t>79111000-5</t>
  </si>
  <si>
    <t xml:space="preserve">exceptie in conf. cu art.37 din legea 99/2016 </t>
  </si>
  <si>
    <t>TOTAL ALTE EXCEPTII</t>
  </si>
  <si>
    <t>TOTAL ANEXA 2</t>
  </si>
  <si>
    <t>ANEXA 3</t>
  </si>
  <si>
    <t>MONITORIZARE ACORDURI CADRU</t>
  </si>
  <si>
    <t>Nr</t>
  </si>
  <si>
    <t>tip contract</t>
  </si>
  <si>
    <t>Obiectul acordului cadru</t>
  </si>
  <si>
    <t>EO derulatoare</t>
  </si>
  <si>
    <t>curs</t>
  </si>
  <si>
    <t>Responsabil achizitie</t>
  </si>
  <si>
    <t>Valoare  estimata an curent</t>
  </si>
  <si>
    <t>Nr acord cadru</t>
  </si>
  <si>
    <t>Poz PAA/ an atribuire</t>
  </si>
  <si>
    <t>FIRMA</t>
  </si>
  <si>
    <t>An contract subsecvent</t>
  </si>
  <si>
    <t>Nr contract subsecvent</t>
  </si>
  <si>
    <t>Valoare     (lei fara TVA)</t>
  </si>
  <si>
    <t>Anunt atribuire</t>
  </si>
  <si>
    <t>Doc constatator</t>
  </si>
  <si>
    <t>LN3 Prelevari esantioane teava din circuite de conducte IP/IT in vederea efectuarii expertizei starii metalului - CTE Bucuresti Sud</t>
  </si>
  <si>
    <t>Mentenanta</t>
  </si>
  <si>
    <t>AC 475/11.10.2019</t>
  </si>
  <si>
    <t>IB74/2019</t>
  </si>
  <si>
    <t>TURBOENERGY</t>
  </si>
  <si>
    <t>CAN1022999/11.10.2019</t>
  </si>
  <si>
    <t>1 (271)/28.05.2020</t>
  </si>
  <si>
    <t>CAN1022999/28.05.2020</t>
  </si>
  <si>
    <t>LN3 Lucrari pregatitoare in vederea expertizei starii metalului la conducte si recipienti sub presiune si lucrari de reparatii izolatii si zidarie la cazanele de abur si CAF-urile din CTE Sud</t>
  </si>
  <si>
    <t>AC 393/13.07.2021</t>
  </si>
  <si>
    <t>ROMTAM</t>
  </si>
  <si>
    <t>SCNA1055035/14.07.2021</t>
  </si>
  <si>
    <t>ctr.1</t>
  </si>
  <si>
    <t>SCNA1055035/10.08.2021</t>
  </si>
  <si>
    <t>LOT 2</t>
  </si>
  <si>
    <t>AD1052131/22.11.2021</t>
  </si>
  <si>
    <t>ctr.2/10.11.2021</t>
  </si>
  <si>
    <t>SCNA1055035/10.11.2021</t>
  </si>
  <si>
    <t>AC 394/13.07.2021</t>
  </si>
  <si>
    <t>HEXAQ</t>
  </si>
  <si>
    <t>SCNA1055035/10.09.2021</t>
  </si>
  <si>
    <t>LOT 1</t>
  </si>
  <si>
    <t>AC 422/30.07.2021</t>
  </si>
  <si>
    <t>VIOSIL</t>
  </si>
  <si>
    <t>SCNA1055035/30.07.2021</t>
  </si>
  <si>
    <t>LOT 3</t>
  </si>
  <si>
    <t>SCNA1055035/08.10.2021</t>
  </si>
  <si>
    <t xml:space="preserve">CENTRALIZATOR </t>
  </si>
  <si>
    <t>Cap.1.</t>
  </si>
  <si>
    <t>(lei fara TVA)</t>
  </si>
  <si>
    <t>Cap.2</t>
  </si>
  <si>
    <t>TOTAL ACHIZITII DIRECTE</t>
  </si>
  <si>
    <t>TOTAL ANEXA 1</t>
  </si>
  <si>
    <t>ANEXA 2</t>
  </si>
  <si>
    <t>Combustibil</t>
  </si>
  <si>
    <t>Apa pt producere energie electrica</t>
  </si>
  <si>
    <t>Alte servicii atribuite in baza unui drept exclusiv</t>
  </si>
  <si>
    <t>Alte exceptii (certificare verzi, EUA)</t>
  </si>
  <si>
    <t>TOTAL GENERAL</t>
  </si>
  <si>
    <t>SEF SERV. ACHIZITII</t>
  </si>
  <si>
    <t>Responsabil Coordonare Proceduri de Achizitii</t>
  </si>
  <si>
    <t>Anca Ordean</t>
  </si>
  <si>
    <t>Elaborat</t>
  </si>
  <si>
    <t>Cristina Peride</t>
  </si>
  <si>
    <t>Valoare estimata a se cheltui in 2024-2025</t>
  </si>
  <si>
    <t>Cursuri autorizate antiex 2022</t>
  </si>
  <si>
    <t>trim.2-4</t>
  </si>
  <si>
    <t>31730000-2</t>
  </si>
  <si>
    <t>Traductoare de curent si tensiune; traductoare complexe ; traductoare de pozitie</t>
  </si>
  <si>
    <t>Grup electrogen Diesel</t>
  </si>
  <si>
    <t>31121000-0</t>
  </si>
  <si>
    <t>IIA7</t>
  </si>
  <si>
    <t>IIA8</t>
  </si>
  <si>
    <t>IIA9</t>
  </si>
  <si>
    <t xml:space="preserve">Sistem informatic WINDEV RO 7.1 Profesional, inclusiv: „Kit de instalare” şi „Cuplă de utilizare” </t>
  </si>
  <si>
    <t>Trim. IV 2026</t>
  </si>
  <si>
    <t>Trim. 2 2023</t>
  </si>
  <si>
    <r>
      <t xml:space="preserve">Implementarea unui sistem de securitate electronic in cadrul ELCEN </t>
    </r>
    <r>
      <rPr>
        <b/>
        <sz val="10"/>
        <rFont val="Arial"/>
        <family val="2"/>
      </rPr>
      <t>(*)</t>
    </r>
  </si>
  <si>
    <t>S,P,G,V</t>
  </si>
  <si>
    <t>71334000-8</t>
  </si>
  <si>
    <t>Proiect tehnic de inlocuire SRR 120/40 ata, de 60 t/h din CTE  Grozavesti</t>
  </si>
  <si>
    <t>Expertiza stare metal carcasa CIP-CMJP ale turbinei cu abur nr.1 din CTE Grozavesti</t>
  </si>
  <si>
    <t>71600000-4</t>
  </si>
  <si>
    <t>Valoare estimata a se cheltui in 2024, 2025 ...</t>
  </si>
  <si>
    <t>IIIB64</t>
  </si>
  <si>
    <t>IIIB65</t>
  </si>
  <si>
    <t>IIIA211</t>
  </si>
  <si>
    <t>IIIA212</t>
  </si>
  <si>
    <t>Garnituri izolante (snur marsit)</t>
  </si>
  <si>
    <t>IIIA213</t>
  </si>
  <si>
    <r>
      <t xml:space="preserve">Retehnologizarea unei capacitati de producere a energiei termice în regim de varf de 200 Gcal/h în CTE București Sud - etapa I </t>
    </r>
    <r>
      <rPr>
        <b/>
        <sz val="10"/>
        <rFont val="Arial"/>
        <family val="2"/>
      </rPr>
      <t xml:space="preserve"> (**)</t>
    </r>
  </si>
  <si>
    <r>
      <t xml:space="preserve">Retehnologizare unei capacitati de producere a energiei termice în regim de varf de 100 Gcal/h în CTE Vest  </t>
    </r>
    <r>
      <rPr>
        <b/>
        <sz val="10"/>
        <rFont val="Arial"/>
        <family val="2"/>
      </rPr>
      <t>(**)</t>
    </r>
  </si>
  <si>
    <t>IIC3</t>
  </si>
  <si>
    <t>44163240-4</t>
  </si>
  <si>
    <t>Amortizor de szgomot pentru usi grele</t>
  </si>
  <si>
    <t>34325100-2</t>
  </si>
  <si>
    <t>Monitor second Hand 22 inci wide 5ms</t>
  </si>
  <si>
    <t>33195100-4</t>
  </si>
  <si>
    <t>Mocheta trafic intens</t>
  </si>
  <si>
    <t>39531310-9</t>
  </si>
  <si>
    <t>Calti de canepa</t>
  </si>
  <si>
    <t>19400000-0</t>
  </si>
  <si>
    <t>Faianta 30 mp; gresie 92 mp</t>
  </si>
  <si>
    <t>44912200-8</t>
  </si>
  <si>
    <t>Tester: telefon de testare</t>
  </si>
  <si>
    <t>32550000-3</t>
  </si>
  <si>
    <t>similar IIA9</t>
  </si>
  <si>
    <t>similar IIIA97</t>
  </si>
  <si>
    <t>Telefon IP</t>
  </si>
  <si>
    <t>Monitor Led 23 inci</t>
  </si>
  <si>
    <t>32323100-4</t>
  </si>
  <si>
    <t>Fuior de canepa</t>
  </si>
  <si>
    <t>Centrala telefonica</t>
  </si>
  <si>
    <t>32551200-2</t>
  </si>
  <si>
    <t>NFIP</t>
  </si>
  <si>
    <t>Izolatie teava 28x9 mm</t>
  </si>
  <si>
    <t>39715300-0</t>
  </si>
  <si>
    <t>Etichete magnetice pentru depozite sub forma de rola, alb, 25 mm, rola de 10 m</t>
  </si>
  <si>
    <t>30199760-5</t>
  </si>
  <si>
    <t>Tesatura fibra de sticla</t>
  </si>
  <si>
    <t>14830000-8</t>
  </si>
  <si>
    <t>Debitat PAL, PFL, lipit cant ABS</t>
  </si>
  <si>
    <t>Canepa etansare fitinguri filetate</t>
  </si>
  <si>
    <t>G; UR</t>
  </si>
  <si>
    <t>Banda izolatoare 19 mmx20 m energo ZZ</t>
  </si>
  <si>
    <t>31651000-4</t>
  </si>
  <si>
    <t>Verificare/calibrare alcoolteste din dotarea centralelor ELCEN</t>
  </si>
  <si>
    <t>similar IB9</t>
  </si>
  <si>
    <t>similar IB82.2</t>
  </si>
  <si>
    <t>Monitor LED 23 inci</t>
  </si>
  <si>
    <t>TV diagonala 125 cm</t>
  </si>
  <si>
    <t>32324000-0</t>
  </si>
  <si>
    <t>Adaptor rabatabil baiponet-hexagon AR E-C, pentru prajini electroizolante</t>
  </si>
  <si>
    <t>31650000-7</t>
  </si>
  <si>
    <t>IB 82</t>
  </si>
  <si>
    <t>Integrare lista semnale din REH in DCS – Experion PKS si sistemul de protectie al TA3 </t>
  </si>
  <si>
    <t>50312120-2</t>
  </si>
  <si>
    <t>Boiler electric Cod DEDEMAN: 2018969</t>
  </si>
  <si>
    <t>42161000-5</t>
  </si>
  <si>
    <t>Franghie ancorare dublu crichet 5t 12 m</t>
  </si>
  <si>
    <t>44530000-4</t>
  </si>
  <si>
    <t>IIA10</t>
  </si>
  <si>
    <t>Autoturism omologare M1-autoturism, forma constructiva 4+1 usi care va asigura transportul de persoane, documente si interventie rapida in cazul avariilor sau situatiilor de urgenta din cadrul Societatii</t>
  </si>
  <si>
    <t>34100000-8</t>
  </si>
  <si>
    <t>IVA11</t>
  </si>
  <si>
    <t>Conductometru de laborator</t>
  </si>
  <si>
    <t>38430000-8</t>
  </si>
  <si>
    <t>IVA12</t>
  </si>
  <si>
    <t>Sistem hidraulic 4x10tf cu actionare manuala</t>
  </si>
  <si>
    <t>Sistem hidraulic 1x23tf cu actionare manuala</t>
  </si>
  <si>
    <t>P5 INV</t>
  </si>
  <si>
    <t>42413200-6</t>
  </si>
  <si>
    <t>IVA13</t>
  </si>
  <si>
    <t>Inmagazinare gaze naturale</t>
  </si>
  <si>
    <t>76100000-4</t>
  </si>
  <si>
    <t>nov.2022-martie 2023</t>
  </si>
  <si>
    <t>LN2 Reparatie doua redresoare 220 Vcc/200A, respectiv 220Vcc/100A, aferente Servicii proprii c.c. - grup 3,4 si statii electrice cazan 2 din CTE Sud</t>
  </si>
  <si>
    <t>similar IB16</t>
  </si>
  <si>
    <t>similar IB81.1</t>
  </si>
  <si>
    <t>LN3 Instalatie hidrocanal casetat - Curatare si evacuare slam in incinta CTE Progresu</t>
  </si>
  <si>
    <t>90513600-2</t>
  </si>
  <si>
    <t>IA82</t>
  </si>
  <si>
    <t xml:space="preserve">Saci aspirator Karcher </t>
  </si>
  <si>
    <t>18930000-7</t>
  </si>
  <si>
    <t>LN2 Remediere avarie Retea apa potabila+incendiu racorduri exterioare Dn400 mm la cota -4m, CTE Sud</t>
  </si>
  <si>
    <t>45330000-9</t>
  </si>
  <si>
    <t>Motor asincron trifazat, ASU 132 MA-6, 7,5kw, 3000 rpm</t>
  </si>
  <si>
    <t>31110000-0</t>
  </si>
  <si>
    <t>Aparat aer conditionat 9000 BTU (kit instalare, montaj inclus)</t>
  </si>
  <si>
    <t>39717200-3</t>
  </si>
  <si>
    <t>Ruleta 5 m</t>
  </si>
  <si>
    <t>30192200-3</t>
  </si>
  <si>
    <t>Cerneala originala Epson imprimante</t>
  </si>
  <si>
    <t>30192112-9</t>
  </si>
  <si>
    <t>Procurare si inlocuire supape de siguranta 2 buc la cazan 4 Progr</t>
  </si>
  <si>
    <t>similar IB14</t>
  </si>
  <si>
    <t>similar IB82.5</t>
  </si>
  <si>
    <t>SAEM</t>
  </si>
  <si>
    <t>Faianta</t>
  </si>
  <si>
    <t>Supapa siguranta ICMA 241</t>
  </si>
  <si>
    <t>P26 Aprov</t>
  </si>
  <si>
    <t>LN3 Prelevari esantioane teava din circuitele de conducte IP/IT aferente cazanelor de abur si din sistemul de presiune al CAF urilor in vederea efectuarii expertizei starii metalului</t>
  </si>
  <si>
    <t>AC 9577 (467)/18.08.02021</t>
  </si>
  <si>
    <t>IB79/2021</t>
  </si>
  <si>
    <t>CAN1061226/18.08.2021</t>
  </si>
  <si>
    <t>1 (130)/24.03.2022</t>
  </si>
  <si>
    <t>CAN1061226/25.03.2022</t>
  </si>
  <si>
    <t xml:space="preserve">Piese de schimb pentru cuplele hidraulice VOITH </t>
  </si>
  <si>
    <t>42124221-9</t>
  </si>
  <si>
    <t>IIIB66</t>
  </si>
  <si>
    <t>IIIB67</t>
  </si>
  <si>
    <t>IIIB68</t>
  </si>
  <si>
    <t>IIIB69</t>
  </si>
  <si>
    <t>IIIB70</t>
  </si>
  <si>
    <t>IIIB71</t>
  </si>
  <si>
    <t>Faianta 25x40 cm 24 cutii</t>
  </si>
  <si>
    <t>Scara de lemn</t>
  </si>
  <si>
    <t>44423220-9</t>
  </si>
  <si>
    <t>Integrare in sistemul EMS/SCADA de la DETB/DEC a G3 si G4 din CTE Sud pentru servicii de sistem</t>
  </si>
  <si>
    <t>64212200-7</t>
  </si>
  <si>
    <t>IIIC6</t>
  </si>
  <si>
    <t>Verificare si diagnoza stare tehnica Compresor Gaz aferent CCC Vest</t>
  </si>
  <si>
    <t>Ornament varf 124/3</t>
  </si>
  <si>
    <t>34928220-6</t>
  </si>
  <si>
    <t>Set ferodouri pentru frana tip FC 315/50</t>
  </si>
  <si>
    <t>34322000-0</t>
  </si>
  <si>
    <t xml:space="preserve">Tensiometru Omron M6 Comfort HEM-7360-E </t>
  </si>
  <si>
    <t>33123100-9</t>
  </si>
  <si>
    <t>Usa metalica</t>
  </si>
  <si>
    <t>44221200-7</t>
  </si>
  <si>
    <t>Reparat expresor cafea PHILIPS - pise schimb+consumabile+manopera+taxa constatare</t>
  </si>
  <si>
    <t>Servomotor</t>
  </si>
  <si>
    <t>42390000-6</t>
  </si>
  <si>
    <t>Eliminare avarie (LN2.2) Compresor gaz Cooper Compression aferent CCC Vest</t>
  </si>
  <si>
    <t>Aparat etichetare Brother P-touch PT-E550WSP</t>
  </si>
  <si>
    <t>30170000-1</t>
  </si>
  <si>
    <t>Banda etichetare continua laminata Brother Tze-211, 6 mm, 8m 2 buc; Banda etichetare continua laminata flexibila Brother Tze-FX211, 6 mm, 8m 2 buc</t>
  </si>
  <si>
    <t>30199760-1</t>
  </si>
  <si>
    <t>Roata cauciuc plin cu janta metalica Tarrox fi 260x85 mm, butuc fi 20x75 mm, cu rulment</t>
  </si>
  <si>
    <t>34324000-4</t>
  </si>
  <si>
    <t>Monitor LED 23,8"</t>
  </si>
  <si>
    <t>IA83</t>
  </si>
  <si>
    <t>Trim.3</t>
  </si>
  <si>
    <t>Trim. 4</t>
  </si>
  <si>
    <t>31.06.2022</t>
  </si>
  <si>
    <t>PS modificat la LD</t>
  </si>
  <si>
    <t>Monitor LED 22"</t>
  </si>
  <si>
    <t>Filtre FRIT pentru gazcromatograf tip NGC 8206 ABB total Flow</t>
  </si>
  <si>
    <t>42514320-1</t>
  </si>
  <si>
    <t>similiar IA72</t>
  </si>
  <si>
    <t>similiar IA81.45</t>
  </si>
  <si>
    <t>Purificare ulei circuite ulei ungere aferente compresor gaz CCC Vest</t>
  </si>
  <si>
    <t>similar IIIB38</t>
  </si>
  <si>
    <t>similar IB81.2</t>
  </si>
  <si>
    <t>Cablu receptor telefon, spiralat</t>
  </si>
  <si>
    <t xml:space="preserve"> LD</t>
  </si>
  <si>
    <t>IIIA214</t>
  </si>
  <si>
    <t>Pozitie transferata - Procurare si inlocuire supape de siguranta cazan 4</t>
  </si>
  <si>
    <t>PS modificat la AD</t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</si>
  <si>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Efectuarea determinarilor  pentru continut de carbon, putere calorifica inferioara si factor  de emisie de CO2, pentru pacura receptionata in CTE Progresu (12 analize).</t>
    </r>
  </si>
  <si>
    <r>
      <rPr>
        <b/>
        <sz val="10"/>
        <rFont val="Arial"/>
        <family val="2"/>
      </rPr>
      <t xml:space="preserve">Pozitie transferata </t>
    </r>
    <r>
      <rPr>
        <sz val="10"/>
        <rFont val="Arial"/>
        <family val="2"/>
      </rPr>
      <t>- Efectuarea masuratorilor paralele (AST) conform SR EN 14181/2015 pentru sistemele automate de masura a emisiilor poluante (SAM) aferente instalatiilor de ardere din centralele ELCEN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</si>
  <si>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Efectuarea monitorizarii emisiilor in sol provenite din activitatea CTE-urilor ELCEN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</si>
  <si>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Monitorizarea calitatii apei prelevate si evacuate din CTE-urile ELCEN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</si>
  <si>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Efectuarea monitorizarii emisiilor in apa subterana  provenite din activitatea CTE-urilor ELCEN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</si>
  <si>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Efectuarea  masuratorilor de zgomot provenite din activitatea CTE-urilor ELCEN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</si>
  <si>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Magistrala 1, 2 de gaze naturale si instalatii CTE - vopsitorii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</si>
  <si>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Telefon mobil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</si>
  <si>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Apa minerala</t>
    </r>
  </si>
  <si>
    <r>
      <rPr>
        <b/>
        <sz val="10"/>
        <rFont val="Arial"/>
        <family val="2"/>
      </rPr>
      <t>Pozitie transferata</t>
    </r>
    <r>
      <rPr>
        <sz val="10"/>
        <rFont val="Arial"/>
        <family val="2"/>
      </rPr>
      <t xml:space="preserve"> - Compensator lenticular conducta apa</t>
    </r>
  </si>
  <si>
    <r>
      <t xml:space="preserve">Schela mobila 0,75 x 2 m, aluminiu, inaltime de lucru 14,40 m, tip Stabilo S10, sau echivalent </t>
    </r>
    <r>
      <rPr>
        <sz val="10"/>
        <rFont val="Arial"/>
        <family val="2"/>
      </rPr>
      <t>modificat in Schela mobila, aluminiu</t>
    </r>
  </si>
  <si>
    <t>Roxana Kedei</t>
  </si>
  <si>
    <t>S.A.S 2022 REASEZAT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</si>
</sst>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#,##0.0"/>
    <numFmt numFmtId="166" formatCode="m/d/yyyy;@"/>
  </numFmts>
  <fonts count="5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indexed="8"/>
      <name val="Arial"/>
      <family val="2"/>
    </font>
    <font>
      <sz val="12"/>
      <name val="TimesRomanR"/>
    </font>
    <font>
      <i/>
      <sz val="10"/>
      <name val="Arial"/>
      <family val="2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i/>
      <sz val="16"/>
      <name val="Arial"/>
      <family val="2"/>
    </font>
    <font>
      <b/>
      <i/>
      <sz val="8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9"/>
      <color rgb="FFFF0000"/>
      <name val="Arial"/>
      <family val="2"/>
    </font>
    <font>
      <sz val="8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</font>
    <font>
      <b/>
      <i/>
      <sz val="8"/>
      <name val="Arial"/>
      <family val="2"/>
      <charset val="238"/>
    </font>
    <font>
      <sz val="9"/>
      <name val="TimesRomanR"/>
    </font>
    <font>
      <sz val="8"/>
      <name val="TimesRomanR"/>
    </font>
    <font>
      <b/>
      <i/>
      <sz val="14"/>
      <name val="Arial"/>
      <family val="2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Arial"/>
      <family val="2"/>
    </font>
    <font>
      <b/>
      <sz val="11"/>
      <name val="Calibri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10" fillId="0" borderId="0"/>
  </cellStyleXfs>
  <cellXfs count="33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4" fontId="7" fillId="0" borderId="1" xfId="0" applyNumberFormat="1" applyFont="1" applyBorder="1"/>
    <xf numFmtId="4" fontId="0" fillId="0" borderId="0" xfId="0" applyNumberFormat="1"/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right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21" fillId="0" borderId="2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3" fontId="24" fillId="0" borderId="0" xfId="0" applyNumberFormat="1" applyFont="1" applyFill="1" applyBorder="1" applyAlignment="1">
      <alignment horizontal="right" vertical="center" wrapText="1"/>
    </xf>
    <xf numFmtId="3" fontId="26" fillId="0" borderId="0" xfId="0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2" fontId="30" fillId="0" borderId="0" xfId="0" applyNumberFormat="1" applyFont="1" applyFill="1" applyBorder="1" applyAlignment="1">
      <alignment horizontal="center" vertical="center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30" fillId="0" borderId="0" xfId="0" applyFont="1" applyFill="1" applyAlignment="1">
      <alignment horizontal="center" vertical="center" wrapText="1"/>
    </xf>
    <xf numFmtId="3" fontId="31" fillId="0" borderId="0" xfId="0" applyNumberFormat="1" applyFont="1" applyFill="1" applyAlignment="1">
      <alignment horizontal="right" vertical="center" wrapText="1"/>
    </xf>
    <xf numFmtId="3" fontId="31" fillId="0" borderId="0" xfId="0" applyNumberFormat="1" applyFont="1" applyFill="1" applyAlignment="1">
      <alignment horizontal="center" vertical="center" wrapText="1"/>
    </xf>
    <xf numFmtId="164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left" vertical="center" wrapText="1"/>
    </xf>
    <xf numFmtId="0" fontId="33" fillId="0" borderId="3" xfId="0" applyFont="1" applyFill="1" applyBorder="1" applyAlignment="1">
      <alignment horizontal="right" vertical="center" wrapText="1"/>
    </xf>
    <xf numFmtId="0" fontId="14" fillId="0" borderId="4" xfId="0" applyFont="1" applyFill="1" applyBorder="1" applyAlignment="1">
      <alignment horizontal="center" vertical="center" wrapText="1"/>
    </xf>
    <xf numFmtId="3" fontId="33" fillId="0" borderId="1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2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2" fillId="4" borderId="0" xfId="0" applyFont="1" applyFill="1" applyAlignment="1">
      <alignment horizontal="left" vertical="center"/>
    </xf>
    <xf numFmtId="0" fontId="34" fillId="4" borderId="0" xfId="0" applyFont="1" applyFill="1" applyAlignment="1">
      <alignment horizontal="left" vertical="center"/>
    </xf>
    <xf numFmtId="0" fontId="35" fillId="0" borderId="0" xfId="0" applyFont="1" applyAlignment="1">
      <alignment vertical="center"/>
    </xf>
    <xf numFmtId="2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5" fillId="4" borderId="0" xfId="0" applyFont="1" applyFill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3" fontId="19" fillId="4" borderId="1" xfId="0" applyNumberFormat="1" applyFont="1" applyFill="1" applyBorder="1" applyAlignment="1">
      <alignment horizontal="center" vertical="center" wrapText="1"/>
    </xf>
    <xf numFmtId="2" fontId="19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right" vertical="center" wrapText="1"/>
    </xf>
    <xf numFmtId="2" fontId="21" fillId="0" borderId="6" xfId="0" applyNumberFormat="1" applyFont="1" applyBorder="1" applyAlignment="1">
      <alignment horizontal="right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8" xfId="0" applyFont="1" applyBorder="1" applyAlignment="1">
      <alignment horizontal="right" vertical="center"/>
    </xf>
    <xf numFmtId="2" fontId="21" fillId="0" borderId="0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9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right" vertical="center"/>
    </xf>
    <xf numFmtId="2" fontId="21" fillId="0" borderId="10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35" fillId="0" borderId="9" xfId="0" applyFont="1" applyBorder="1" applyAlignment="1">
      <alignment vertical="center"/>
    </xf>
    <xf numFmtId="0" fontId="37" fillId="4" borderId="5" xfId="3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2" fontId="21" fillId="0" borderId="8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right" vertical="center"/>
    </xf>
    <xf numFmtId="0" fontId="37" fillId="4" borderId="2" xfId="3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38" fillId="4" borderId="1" xfId="3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/>
    </xf>
    <xf numFmtId="2" fontId="21" fillId="0" borderId="12" xfId="0" applyNumberFormat="1" applyFont="1" applyBorder="1" applyAlignment="1">
      <alignment horizontal="right" vertical="center"/>
    </xf>
    <xf numFmtId="0" fontId="19" fillId="4" borderId="0" xfId="0" applyFont="1" applyFill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horizontal="right" vertical="center" wrapText="1"/>
    </xf>
    <xf numFmtId="0" fontId="21" fillId="4" borderId="0" xfId="0" applyFont="1" applyFill="1" applyBorder="1" applyAlignment="1">
      <alignment vertical="center"/>
    </xf>
    <xf numFmtId="0" fontId="40" fillId="0" borderId="0" xfId="0" applyFont="1" applyAlignment="1">
      <alignment vertical="center"/>
    </xf>
    <xf numFmtId="0" fontId="4" fillId="4" borderId="0" xfId="0" applyFont="1" applyFill="1" applyBorder="1" applyAlignment="1">
      <alignment horizontal="right" vertical="center"/>
    </xf>
    <xf numFmtId="0" fontId="33" fillId="4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4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" fontId="0" fillId="0" borderId="1" xfId="0" applyNumberFormat="1" applyBorder="1"/>
    <xf numFmtId="0" fontId="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4" fontId="0" fillId="0" borderId="5" xfId="0" applyNumberFormat="1" applyFont="1" applyBorder="1"/>
    <xf numFmtId="0" fontId="21" fillId="4" borderId="0" xfId="0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4" fontId="0" fillId="0" borderId="3" xfId="0" applyNumberFormat="1" applyBorder="1"/>
    <xf numFmtId="0" fontId="4" fillId="4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4" fontId="3" fillId="4" borderId="1" xfId="0" applyNumberFormat="1" applyFont="1" applyFill="1" applyBorder="1" applyAlignment="1">
      <alignment horizontal="right" vertical="center"/>
    </xf>
    <xf numFmtId="4" fontId="4" fillId="4" borderId="0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right" vertical="center"/>
    </xf>
    <xf numFmtId="4" fontId="41" fillId="4" borderId="1" xfId="0" applyNumberFormat="1" applyFont="1" applyFill="1" applyBorder="1" applyAlignment="1">
      <alignment horizontal="right" vertical="center"/>
    </xf>
    <xf numFmtId="4" fontId="7" fillId="0" borderId="3" xfId="0" applyNumberFormat="1" applyFont="1" applyBorder="1"/>
    <xf numFmtId="4" fontId="7" fillId="0" borderId="0" xfId="0" applyNumberFormat="1" applyFont="1"/>
    <xf numFmtId="4" fontId="44" fillId="0" borderId="0" xfId="0" applyNumberFormat="1" applyFont="1" applyFill="1" applyAlignment="1">
      <alignment vertical="center"/>
    </xf>
    <xf numFmtId="4" fontId="4" fillId="0" borderId="2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vertical="center" wrapText="1"/>
    </xf>
    <xf numFmtId="4" fontId="28" fillId="0" borderId="0" xfId="0" applyNumberFormat="1" applyFont="1" applyFill="1" applyAlignment="1">
      <alignment vertical="center"/>
    </xf>
    <xf numFmtId="0" fontId="22" fillId="0" borderId="1" xfId="0" applyFont="1" applyFill="1" applyBorder="1" applyAlignment="1">
      <alignment vertical="center"/>
    </xf>
    <xf numFmtId="0" fontId="37" fillId="4" borderId="1" xfId="3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3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14" fillId="0" borderId="9" xfId="3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4" fillId="0" borderId="1" xfId="1" applyNumberFormat="1" applyFont="1" applyFill="1" applyBorder="1" applyAlignment="1" applyProtection="1">
      <alignment vertical="center" wrapText="1"/>
      <protection locked="0"/>
    </xf>
    <xf numFmtId="4" fontId="4" fillId="0" borderId="1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14" fontId="3" fillId="0" borderId="1" xfId="1" applyNumberFormat="1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vertical="center" wrapText="1" shrinkToFi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 applyProtection="1">
      <alignment vertical="center" wrapText="1"/>
      <protection locked="0"/>
    </xf>
    <xf numFmtId="4" fontId="3" fillId="0" borderId="1" xfId="1" applyNumberFormat="1" applyFont="1" applyFill="1" applyBorder="1" applyAlignment="1">
      <alignment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2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45" fillId="0" borderId="0" xfId="0" applyFont="1" applyFill="1"/>
    <xf numFmtId="0" fontId="45" fillId="0" borderId="1" xfId="0" applyFont="1" applyFill="1" applyBorder="1" applyAlignment="1">
      <alignment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vertical="center" wrapText="1"/>
    </xf>
    <xf numFmtId="4" fontId="45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 applyProtection="1">
      <alignment vertical="center" wrapText="1"/>
      <protection locked="0"/>
    </xf>
    <xf numFmtId="0" fontId="4" fillId="0" borderId="1" xfId="2" applyFont="1" applyFill="1" applyBorder="1" applyAlignment="1">
      <alignment horizontal="center" vertical="center" wrapText="1"/>
    </xf>
    <xf numFmtId="0" fontId="45" fillId="0" borderId="1" xfId="0" applyFont="1" applyFill="1" applyBorder="1"/>
    <xf numFmtId="4" fontId="44" fillId="0" borderId="1" xfId="0" applyNumberFormat="1" applyFont="1" applyFill="1" applyBorder="1"/>
    <xf numFmtId="0" fontId="44" fillId="0" borderId="1" xfId="0" applyFont="1" applyFill="1" applyBorder="1"/>
    <xf numFmtId="0" fontId="44" fillId="0" borderId="1" xfId="0" applyFont="1" applyFill="1" applyBorder="1" applyAlignment="1">
      <alignment horizontal="center"/>
    </xf>
    <xf numFmtId="0" fontId="45" fillId="0" borderId="1" xfId="0" applyFont="1" applyFill="1" applyBorder="1" applyAlignment="1">
      <alignment horizontal="right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vertical="center" wrapText="1"/>
    </xf>
    <xf numFmtId="0" fontId="46" fillId="0" borderId="0" xfId="0" applyFont="1" applyFill="1" applyAlignment="1">
      <alignment horizontal="center"/>
    </xf>
    <xf numFmtId="0" fontId="46" fillId="0" borderId="0" xfId="0" applyFont="1" applyFill="1"/>
    <xf numFmtId="0" fontId="4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1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3" fontId="44" fillId="0" borderId="1" xfId="0" applyNumberFormat="1" applyFont="1" applyFill="1" applyBorder="1"/>
    <xf numFmtId="0" fontId="48" fillId="0" borderId="0" xfId="0" applyFont="1" applyFill="1" applyAlignment="1">
      <alignment horizontal="center"/>
    </xf>
    <xf numFmtId="0" fontId="48" fillId="0" borderId="0" xfId="0" applyFont="1" applyFill="1"/>
    <xf numFmtId="0" fontId="50" fillId="0" borderId="1" xfId="0" applyFont="1" applyFill="1" applyBorder="1"/>
    <xf numFmtId="4" fontId="50" fillId="0" borderId="1" xfId="0" applyNumberFormat="1" applyFont="1" applyFill="1" applyBorder="1"/>
    <xf numFmtId="0" fontId="50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center" wrapText="1"/>
    </xf>
    <xf numFmtId="0" fontId="46" fillId="0" borderId="0" xfId="0" applyFont="1" applyFill="1" applyBorder="1" applyAlignment="1">
      <alignment horizontal="center"/>
    </xf>
    <xf numFmtId="0" fontId="46" fillId="0" borderId="0" xfId="0" applyFont="1" applyFill="1" applyBorder="1"/>
    <xf numFmtId="4" fontId="45" fillId="0" borderId="1" xfId="0" applyNumberFormat="1" applyFont="1" applyFill="1" applyBorder="1" applyAlignment="1">
      <alignment vertical="center"/>
    </xf>
    <xf numFmtId="0" fontId="48" fillId="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/>
    <xf numFmtId="4" fontId="4" fillId="0" borderId="1" xfId="0" applyNumberFormat="1" applyFont="1" applyFill="1" applyBorder="1" applyAlignment="1">
      <alignment horizontal="right" vertical="center" wrapText="1"/>
    </xf>
    <xf numFmtId="0" fontId="45" fillId="0" borderId="0" xfId="0" applyFont="1" applyFill="1" applyBorder="1"/>
    <xf numFmtId="0" fontId="44" fillId="0" borderId="0" xfId="0" applyFont="1" applyFill="1" applyBorder="1"/>
    <xf numFmtId="4" fontId="44" fillId="0" borderId="0" xfId="0" applyNumberFormat="1" applyFont="1" applyFill="1" applyBorder="1"/>
    <xf numFmtId="0" fontId="44" fillId="0" borderId="0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3" fontId="45" fillId="0" borderId="0" xfId="0" applyNumberFormat="1" applyFont="1" applyFill="1"/>
    <xf numFmtId="0" fontId="14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3" fontId="45" fillId="0" borderId="1" xfId="0" applyNumberFormat="1" applyFont="1" applyFill="1" applyBorder="1"/>
    <xf numFmtId="4" fontId="45" fillId="0" borderId="0" xfId="0" applyNumberFormat="1" applyFont="1" applyFill="1"/>
    <xf numFmtId="4" fontId="4" fillId="0" borderId="0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0" xfId="0" applyFill="1"/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3" fontId="21" fillId="0" borderId="1" xfId="0" applyNumberFormat="1" applyFont="1" applyFill="1" applyBorder="1" applyAlignment="1">
      <alignment horizontal="right" vertical="center"/>
    </xf>
    <xf numFmtId="3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4" fontId="22" fillId="0" borderId="1" xfId="0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justify"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3" fontId="22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64" fontId="21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 wrapText="1"/>
    </xf>
    <xf numFmtId="14" fontId="14" fillId="0" borderId="1" xfId="0" applyNumberFormat="1" applyFont="1" applyFill="1" applyBorder="1" applyAlignment="1">
      <alignment vertical="center" wrapText="1"/>
    </xf>
    <xf numFmtId="14" fontId="14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3" fontId="14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 vertical="center" wrapText="1"/>
    </xf>
  </cellXfs>
  <cellStyles count="4">
    <cellStyle name="Bad" xfId="1" builtinId="27"/>
    <cellStyle name="Normal" xfId="0" builtinId="0"/>
    <cellStyle name="Normal 2" xfId="3"/>
    <cellStyle name="Normal 4" xfId="2"/>
  </cellStyles>
  <dxfs count="0"/>
  <tableStyles count="0" defaultTableStyle="TableStyleMedium9" defaultPivotStyle="PivotStyleLight16"/>
  <colors>
    <mruColors>
      <color rgb="FFCCFFFF"/>
      <color rgb="FFFFFF00"/>
      <color rgb="FFFCD5B4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Label" lockText="1"/>
</file>

<file path=xl/ctrlProps/ctrlProp2.xml><?xml version="1.0" encoding="utf-8"?>
<formControlPr xmlns="http://schemas.microsoft.com/office/spreadsheetml/2009/9/main" objectType="Label" lockText="1"/>
</file>

<file path=xl/ctrlProps/ctrlProp3.xml><?xml version="1.0" encoding="utf-8"?>
<formControlPr xmlns="http://schemas.microsoft.com/office/spreadsheetml/2009/9/main" objectType="Label" lockText="1"/>
</file>

<file path=xl/ctrlProps/ctrlProp4.xml><?xml version="1.0" encoding="utf-8"?>
<formControlPr xmlns="http://schemas.microsoft.com/office/spreadsheetml/2009/9/main" objectType="Label" lockText="1"/>
</file>

<file path=xl/ctrlProps/ctrlProp5.xml><?xml version="1.0" encoding="utf-8"?>
<formControlPr xmlns="http://schemas.microsoft.com/office/spreadsheetml/2009/9/main" objectType="Label" lockText="1"/>
</file>

<file path=xl/ctrlProps/ctrlProp6.xml><?xml version="1.0" encoding="utf-8"?>
<formControlPr xmlns="http://schemas.microsoft.com/office/spreadsheetml/2009/9/main" objectType="Label" lockText="1"/>
</file>

<file path=xl/ctrlProps/ctrlProp7.xml><?xml version="1.0" encoding="utf-8"?>
<formControlPr xmlns="http://schemas.microsoft.com/office/spreadsheetml/2009/9/main" objectType="Label" lockText="1"/>
</file>

<file path=xl/ctrlProps/ctrlProp8.xml><?xml version="1.0" encoding="utf-8"?>
<formControlPr xmlns="http://schemas.microsoft.com/office/spreadsheetml/2009/9/main" objectType="Label" lockText="1"/>
</file>

<file path=xl/ctrlProps/ctrlProp9.xml><?xml version="1.0" encoding="utf-8"?>
<formControlPr xmlns="http://schemas.microsoft.com/office/spreadsheetml/2009/9/main" objectType="Label" lockText="1"/>
</file>

<file path=xl/ctrlProps/ctrlProp10.xml><?xml version="1.0" encoding="utf-8"?>
<formControlPr xmlns="http://schemas.microsoft.com/office/spreadsheetml/2009/9/main" objectType="Label" lockText="1"/>
</file>

<file path=xl/ctrlProps/ctrlProp11.xml><?xml version="1.0" encoding="utf-8"?>
<formControlPr xmlns="http://schemas.microsoft.com/office/spreadsheetml/2009/9/main" objectType="Label" lockText="1"/>
</file>

<file path=xl/ctrlProps/ctrlProp12.xml><?xml version="1.0" encoding="utf-8"?>
<formControlPr xmlns="http://schemas.microsoft.com/office/spreadsheetml/2009/9/main" objectType="Label" lockText="1"/>
</file>

<file path=xl/ctrlProps/ctrlProp13.xml><?xml version="1.0" encoding="utf-8"?>
<formControlPr xmlns="http://schemas.microsoft.com/office/spreadsheetml/2009/9/main" objectType="Label" lockText="1"/>
</file>

<file path=xl/ctrlProps/ctrlProp14.xml><?xml version="1.0" encoding="utf-8"?>
<formControlPr xmlns="http://schemas.microsoft.com/office/spreadsheetml/2009/9/main" objectType="Label" lockText="1"/>
</file>

<file path=xl/ctrlProps/ctrlProp15.xml><?xml version="1.0" encoding="utf-8"?>
<formControlPr xmlns="http://schemas.microsoft.com/office/spreadsheetml/2009/9/main" objectType="Label" lockText="1"/>
</file>

<file path=xl/ctrlProps/ctrlProp16.xml><?xml version="1.0" encoding="utf-8"?>
<formControlPr xmlns="http://schemas.microsoft.com/office/spreadsheetml/2009/9/main" objectType="Label" lockText="1"/>
</file>

<file path=xl/ctrlProps/ctrlProp17.xml><?xml version="1.0" encoding="utf-8"?>
<formControlPr xmlns="http://schemas.microsoft.com/office/spreadsheetml/2009/9/main" objectType="Label" lockText="1"/>
</file>

<file path=xl/ctrlProps/ctrlProp18.xml><?xml version="1.0" encoding="utf-8"?>
<formControlPr xmlns="http://schemas.microsoft.com/office/spreadsheetml/2009/9/main" objectType="Label" lockText="1"/>
</file>

<file path=xl/ctrlProps/ctrlProp19.xml><?xml version="1.0" encoding="utf-8"?>
<formControlPr xmlns="http://schemas.microsoft.com/office/spreadsheetml/2009/9/main" objectType="Label" lockText="1"/>
</file>

<file path=xl/ctrlProps/ctrlProp20.xml><?xml version="1.0" encoding="utf-8"?>
<formControlPr xmlns="http://schemas.microsoft.com/office/spreadsheetml/2009/9/main" objectType="Label" lockText="1"/>
</file>

<file path=xl/ctrlProps/ctrlProp21.xml><?xml version="1.0" encoding="utf-8"?>
<formControlPr xmlns="http://schemas.microsoft.com/office/spreadsheetml/2009/9/main" objectType="Label" lockText="1"/>
</file>

<file path=xl/ctrlProps/ctrlProp22.xml><?xml version="1.0" encoding="utf-8"?>
<formControlPr xmlns="http://schemas.microsoft.com/office/spreadsheetml/2009/9/main" objectType="Label" lockText="1"/>
</file>

<file path=xl/ctrlProps/ctrlProp23.xml><?xml version="1.0" encoding="utf-8"?>
<formControlPr xmlns="http://schemas.microsoft.com/office/spreadsheetml/2009/9/main" objectType="Label" lockText="1"/>
</file>

<file path=xl/ctrlProps/ctrlProp24.xml><?xml version="1.0" encoding="utf-8"?>
<formControlPr xmlns="http://schemas.microsoft.com/office/spreadsheetml/2009/9/main" objectType="Label" lockText="1"/>
</file>

<file path=xl/ctrlProps/ctrlProp25.xml><?xml version="1.0" encoding="utf-8"?>
<formControlPr xmlns="http://schemas.microsoft.com/office/spreadsheetml/2009/9/main" objectType="Label" lockText="1"/>
</file>

<file path=xl/ctrlProps/ctrlProp26.xml><?xml version="1.0" encoding="utf-8"?>
<formControlPr xmlns="http://schemas.microsoft.com/office/spreadsheetml/2009/9/main" objectType="Label" lockText="1"/>
</file>

<file path=xl/ctrlProps/ctrlProp27.xml><?xml version="1.0" encoding="utf-8"?>
<formControlPr xmlns="http://schemas.microsoft.com/office/spreadsheetml/2009/9/main" objectType="Label" lockText="1"/>
</file>

<file path=xl/ctrlProps/ctrlProp28.xml><?xml version="1.0" encoding="utf-8"?>
<formControlPr xmlns="http://schemas.microsoft.com/office/spreadsheetml/2009/9/main" objectType="Label" lockText="1"/>
</file>

<file path=xl/ctrlProps/ctrlProp29.xml><?xml version="1.0" encoding="utf-8"?>
<formControlPr xmlns="http://schemas.microsoft.com/office/spreadsheetml/2009/9/main" objectType="Label" lockText="1"/>
</file>

<file path=xl/ctrlProps/ctrlProp30.xml><?xml version="1.0" encoding="utf-8"?>
<formControlPr xmlns="http://schemas.microsoft.com/office/spreadsheetml/2009/9/main" objectType="Label" lockText="1"/>
</file>

<file path=xl/ctrlProps/ctrlProp31.xml><?xml version="1.0" encoding="utf-8"?>
<formControlPr xmlns="http://schemas.microsoft.com/office/spreadsheetml/2009/9/main" objectType="Label" lockText="1"/>
</file>

<file path=xl/ctrlProps/ctrlProp32.xml><?xml version="1.0" encoding="utf-8"?>
<formControlPr xmlns="http://schemas.microsoft.com/office/spreadsheetml/2009/9/main" objectType="Label" lockText="1"/>
</file>

<file path=xl/ctrlProps/ctrlProp33.xml><?xml version="1.0" encoding="utf-8"?>
<formControlPr xmlns="http://schemas.microsoft.com/office/spreadsheetml/2009/9/main" objectType="Label" lockText="1"/>
</file>

<file path=xl/ctrlProps/ctrlProp34.xml><?xml version="1.0" encoding="utf-8"?>
<formControlPr xmlns="http://schemas.microsoft.com/office/spreadsheetml/2009/9/main" objectType="Label" lockText="1"/>
</file>

<file path=xl/ctrlProps/ctrlProp35.xml><?xml version="1.0" encoding="utf-8"?>
<formControlPr xmlns="http://schemas.microsoft.com/office/spreadsheetml/2009/9/main" objectType="Label" lockText="1"/>
</file>

<file path=xl/ctrlProps/ctrlProp36.xml><?xml version="1.0" encoding="utf-8"?>
<formControlPr xmlns="http://schemas.microsoft.com/office/spreadsheetml/2009/9/main" objectType="Label" lockText="1"/>
</file>

<file path=xl/ctrlProps/ctrlProp37.xml><?xml version="1.0" encoding="utf-8"?>
<formControlPr xmlns="http://schemas.microsoft.com/office/spreadsheetml/2009/9/main" objectType="Label" lockText="1"/>
</file>

<file path=xl/ctrlProps/ctrlProp38.xml><?xml version="1.0" encoding="utf-8"?>
<formControlPr xmlns="http://schemas.microsoft.com/office/spreadsheetml/2009/9/main" objectType="Label" lockText="1"/>
</file>

<file path=xl/ctrlProps/ctrlProp39.xml><?xml version="1.0" encoding="utf-8"?>
<formControlPr xmlns="http://schemas.microsoft.com/office/spreadsheetml/2009/9/main" objectType="Label" lockText="1"/>
</file>

<file path=xl/ctrlProps/ctrlProp40.xml><?xml version="1.0" encoding="utf-8"?>
<formControlPr xmlns="http://schemas.microsoft.com/office/spreadsheetml/2009/9/main" objectType="Label" lockText="1"/>
</file>

<file path=xl/ctrlProps/ctrlProp41.xml><?xml version="1.0" encoding="utf-8"?>
<formControlPr xmlns="http://schemas.microsoft.com/office/spreadsheetml/2009/9/main" objectType="Label" lockText="1"/>
</file>

<file path=xl/ctrlProps/ctrlProp42.xml><?xml version="1.0" encoding="utf-8"?>
<formControlPr xmlns="http://schemas.microsoft.com/office/spreadsheetml/2009/9/main" objectType="Label" lockText="1"/>
</file>

<file path=xl/ctrlProps/ctrlProp43.xml><?xml version="1.0" encoding="utf-8"?>
<formControlPr xmlns="http://schemas.microsoft.com/office/spreadsheetml/2009/9/main" objectType="Label" lockText="1"/>
</file>

<file path=xl/ctrlProps/ctrlProp44.xml><?xml version="1.0" encoding="utf-8"?>
<formControlPr xmlns="http://schemas.microsoft.com/office/spreadsheetml/2009/9/main" objectType="Label" lockText="1"/>
</file>

<file path=xl/ctrlProps/ctrlProp45.xml><?xml version="1.0" encoding="utf-8"?>
<formControlPr xmlns="http://schemas.microsoft.com/office/spreadsheetml/2009/9/main" objectType="Label" lockText="1"/>
</file>

<file path=xl/ctrlProps/ctrlProp46.xml><?xml version="1.0" encoding="utf-8"?>
<formControlPr xmlns="http://schemas.microsoft.com/office/spreadsheetml/2009/9/main" objectType="Label" lockText="1"/>
</file>

<file path=xl/ctrlProps/ctrlProp47.xml><?xml version="1.0" encoding="utf-8"?>
<formControlPr xmlns="http://schemas.microsoft.com/office/spreadsheetml/2009/9/main" objectType="Label" lockText="1"/>
</file>

<file path=xl/ctrlProps/ctrlProp48.xml><?xml version="1.0" encoding="utf-8"?>
<formControlPr xmlns="http://schemas.microsoft.com/office/spreadsheetml/2009/9/main" objectType="Label" lockText="1"/>
</file>

<file path=xl/ctrlProps/ctrlProp49.xml><?xml version="1.0" encoding="utf-8"?>
<formControlPr xmlns="http://schemas.microsoft.com/office/spreadsheetml/2009/9/main" objectType="Label" lockText="1"/>
</file>

<file path=xl/ctrlProps/ctrlProp50.xml><?xml version="1.0" encoding="utf-8"?>
<formControlPr xmlns="http://schemas.microsoft.com/office/spreadsheetml/2009/9/main" objectType="Label" lockText="1"/>
</file>

<file path=xl/ctrlProps/ctrlProp51.xml><?xml version="1.0" encoding="utf-8"?>
<formControlPr xmlns="http://schemas.microsoft.com/office/spreadsheetml/2009/9/main" objectType="Label" lockText="1"/>
</file>

<file path=xl/ctrlProps/ctrlProp52.xml><?xml version="1.0" encoding="utf-8"?>
<formControlPr xmlns="http://schemas.microsoft.com/office/spreadsheetml/2009/9/main" objectType="Label" lockText="1"/>
</file>

<file path=xl/ctrlProps/ctrlProp53.xml><?xml version="1.0" encoding="utf-8"?>
<formControlPr xmlns="http://schemas.microsoft.com/office/spreadsheetml/2009/9/main" objectType="Label" lockText="1"/>
</file>

<file path=xl/ctrlProps/ctrlProp54.xml><?xml version="1.0" encoding="utf-8"?>
<formControlPr xmlns="http://schemas.microsoft.com/office/spreadsheetml/2009/9/main" objectType="Label" lockText="1"/>
</file>

<file path=xl/ctrlProps/ctrlProp55.xml><?xml version="1.0" encoding="utf-8"?>
<formControlPr xmlns="http://schemas.microsoft.com/office/spreadsheetml/2009/9/main" objectType="Label" lockText="1"/>
</file>

<file path=xl/ctrlProps/ctrlProp56.xml><?xml version="1.0" encoding="utf-8"?>
<formControlPr xmlns="http://schemas.microsoft.com/office/spreadsheetml/2009/9/main" objectType="Label" lockText="1"/>
</file>

<file path=xl/ctrlProps/ctrlProp57.xml><?xml version="1.0" encoding="utf-8"?>
<formControlPr xmlns="http://schemas.microsoft.com/office/spreadsheetml/2009/9/main" objectType="Label" lockText="1"/>
</file>

<file path=xl/ctrlProps/ctrlProp58.xml><?xml version="1.0" encoding="utf-8"?>
<formControlPr xmlns="http://schemas.microsoft.com/office/spreadsheetml/2009/9/main" objectType="Label" lockText="1"/>
</file>

<file path=xl/ctrlProps/ctrlProp59.xml><?xml version="1.0" encoding="utf-8"?>
<formControlPr xmlns="http://schemas.microsoft.com/office/spreadsheetml/2009/9/main" objectType="Label" lockText="1"/>
</file>

<file path=xl/ctrlProps/ctrlProp60.xml><?xml version="1.0" encoding="utf-8"?>
<formControlPr xmlns="http://schemas.microsoft.com/office/spreadsheetml/2009/9/main" objectType="Label" lockText="1"/>
</file>

<file path=xl/ctrlProps/ctrlProp61.xml><?xml version="1.0" encoding="utf-8"?>
<formControlPr xmlns="http://schemas.microsoft.com/office/spreadsheetml/2009/9/main" objectType="Label" lockText="1"/>
</file>

<file path=xl/ctrlProps/ctrlProp62.xml><?xml version="1.0" encoding="utf-8"?>
<formControlPr xmlns="http://schemas.microsoft.com/office/spreadsheetml/2009/9/main" objectType="Label" lockText="1"/>
</file>

<file path=xl/ctrlProps/ctrlProp63.xml><?xml version="1.0" encoding="utf-8"?>
<formControlPr xmlns="http://schemas.microsoft.com/office/spreadsheetml/2009/9/main" objectType="Label" lockText="1"/>
</file>

<file path=xl/ctrlProps/ctrlProp64.xml><?xml version="1.0" encoding="utf-8"?>
<formControlPr xmlns="http://schemas.microsoft.com/office/spreadsheetml/2009/9/main" objectType="Label" lockText="1"/>
</file>

<file path=xl/ctrlProps/ctrlProp65.xml><?xml version="1.0" encoding="utf-8"?>
<formControlPr xmlns="http://schemas.microsoft.com/office/spreadsheetml/2009/9/main" objectType="Label" lockText="1"/>
</file>

<file path=xl/ctrlProps/ctrlProp66.xml><?xml version="1.0" encoding="utf-8"?>
<formControlPr xmlns="http://schemas.microsoft.com/office/spreadsheetml/2009/9/main" objectType="Label" lockText="1"/>
</file>

<file path=xl/ctrlProps/ctrlProp67.xml><?xml version="1.0" encoding="utf-8"?>
<formControlPr xmlns="http://schemas.microsoft.com/office/spreadsheetml/2009/9/main" objectType="Label" lockText="1"/>
</file>

<file path=xl/ctrlProps/ctrlProp68.xml><?xml version="1.0" encoding="utf-8"?>
<formControlPr xmlns="http://schemas.microsoft.com/office/spreadsheetml/2009/9/main" objectType="Label" lockText="1"/>
</file>

<file path=xl/ctrlProps/ctrlProp69.xml><?xml version="1.0" encoding="utf-8"?>
<formControlPr xmlns="http://schemas.microsoft.com/office/spreadsheetml/2009/9/main" objectType="Label" lockText="1"/>
</file>

<file path=xl/ctrlProps/ctrlProp70.xml><?xml version="1.0" encoding="utf-8"?>
<formControlPr xmlns="http://schemas.microsoft.com/office/spreadsheetml/2009/9/main" objectType="Label" lockText="1"/>
</file>

<file path=xl/ctrlProps/ctrlProp71.xml><?xml version="1.0" encoding="utf-8"?>
<formControlPr xmlns="http://schemas.microsoft.com/office/spreadsheetml/2009/9/main" objectType="Label" lockText="1"/>
</file>

<file path=xl/ctrlProps/ctrlProp72.xml><?xml version="1.0" encoding="utf-8"?>
<formControlPr xmlns="http://schemas.microsoft.com/office/spreadsheetml/2009/9/main" objectType="Label" lockText="1"/>
</file>

<file path=xl/ctrlProps/ctrlProp73.xml><?xml version="1.0" encoding="utf-8"?>
<formControlPr xmlns="http://schemas.microsoft.com/office/spreadsheetml/2009/9/main" objectType="Label" lockText="1"/>
</file>

<file path=xl/ctrlProps/ctrlProp74.xml><?xml version="1.0" encoding="utf-8"?>
<formControlPr xmlns="http://schemas.microsoft.com/office/spreadsheetml/2009/9/main" objectType="Label" lockText="1"/>
</file>

<file path=xl/ctrlProps/ctrlProp75.xml><?xml version="1.0" encoding="utf-8"?>
<formControlPr xmlns="http://schemas.microsoft.com/office/spreadsheetml/2009/9/main" objectType="Label" lockText="1"/>
</file>

<file path=xl/ctrlProps/ctrlProp76.xml><?xml version="1.0" encoding="utf-8"?>
<formControlPr xmlns="http://schemas.microsoft.com/office/spreadsheetml/2009/9/main" objectType="Label" lockText="1"/>
</file>

<file path=xl/ctrlProps/ctrlProp77.xml><?xml version="1.0" encoding="utf-8"?>
<formControlPr xmlns="http://schemas.microsoft.com/office/spreadsheetml/2009/9/main" objectType="Label" lockText="1"/>
</file>

<file path=xl/ctrlProps/ctrlProp78.xml><?xml version="1.0" encoding="utf-8"?>
<formControlPr xmlns="http://schemas.microsoft.com/office/spreadsheetml/2009/9/main" objectType="Label" lockText="1"/>
</file>

<file path=xl/ctrlProps/ctrlProp79.xml><?xml version="1.0" encoding="utf-8"?>
<formControlPr xmlns="http://schemas.microsoft.com/office/spreadsheetml/2009/9/main" objectType="Label" lockText="1"/>
</file>

<file path=xl/ctrlProps/ctrlProp80.xml><?xml version="1.0" encoding="utf-8"?>
<formControlPr xmlns="http://schemas.microsoft.com/office/spreadsheetml/2009/9/main" objectType="Label" lockText="1"/>
</file>

<file path=xl/ctrlProps/ctrlProp81.xml><?xml version="1.0" encoding="utf-8"?>
<formControlPr xmlns="http://schemas.microsoft.com/office/spreadsheetml/2009/9/main" objectType="Label" lockText="1"/>
</file>

<file path=xl/ctrlProps/ctrlProp82.xml><?xml version="1.0" encoding="utf-8"?>
<formControlPr xmlns="http://schemas.microsoft.com/office/spreadsheetml/2009/9/main" objectType="Label" lockText="1"/>
</file>

<file path=xl/ctrlProps/ctrlProp83.xml><?xml version="1.0" encoding="utf-8"?>
<formControlPr xmlns="http://schemas.microsoft.com/office/spreadsheetml/2009/9/main" objectType="Label" lockText="1"/>
</file>

<file path=xl/ctrlProps/ctrlProp84.xml><?xml version="1.0" encoding="utf-8"?>
<formControlPr xmlns="http://schemas.microsoft.com/office/spreadsheetml/2009/9/main" objectType="Label" lockText="1"/>
</file>

<file path=xl/ctrlProps/ctrlProp85.xml><?xml version="1.0" encoding="utf-8"?>
<formControlPr xmlns="http://schemas.microsoft.com/office/spreadsheetml/2009/9/main" objectType="Label" lockText="1"/>
</file>

<file path=xl/ctrlProps/ctrlProp86.xml><?xml version="1.0" encoding="utf-8"?>
<formControlPr xmlns="http://schemas.microsoft.com/office/spreadsheetml/2009/9/main" objectType="Label" lockText="1"/>
</file>

<file path=xl/ctrlProps/ctrlProp87.xml><?xml version="1.0" encoding="utf-8"?>
<formControlPr xmlns="http://schemas.microsoft.com/office/spreadsheetml/2009/9/main" objectType="Label" lockText="1"/>
</file>

<file path=xl/ctrlProps/ctrlProp88.xml><?xml version="1.0" encoding="utf-8"?>
<formControlPr xmlns="http://schemas.microsoft.com/office/spreadsheetml/2009/9/main" objectType="Label" lockText="1"/>
</file>

<file path=xl/ctrlProps/ctrlProp89.xml><?xml version="1.0" encoding="utf-8"?>
<formControlPr xmlns="http://schemas.microsoft.com/office/spreadsheetml/2009/9/main" objectType="Label" lockText="1"/>
</file>

<file path=xl/ctrlProps/ctrlProp90.xml><?xml version="1.0" encoding="utf-8"?>
<formControlPr xmlns="http://schemas.microsoft.com/office/spreadsheetml/2009/9/main" objectType="Label" lockText="1"/>
</file>

<file path=xl/ctrlProps/ctrlProp91.xml><?xml version="1.0" encoding="utf-8"?>
<formControlPr xmlns="http://schemas.microsoft.com/office/spreadsheetml/2009/9/main" objectType="Label" lockText="1"/>
</file>

<file path=xl/ctrlProps/ctrlProp92.xml><?xml version="1.0" encoding="utf-8"?>
<formControlPr xmlns="http://schemas.microsoft.com/office/spreadsheetml/2009/9/main" objectType="Label" lockText="1"/>
</file>

<file path=xl/ctrlProps/ctrlProp93.xml><?xml version="1.0" encoding="utf-8"?>
<formControlPr xmlns="http://schemas.microsoft.com/office/spreadsheetml/2009/9/main" objectType="Label" lockText="1"/>
</file>

<file path=xl/ctrlProps/ctrlProp94.xml><?xml version="1.0" encoding="utf-8"?>
<formControlPr xmlns="http://schemas.microsoft.com/office/spreadsheetml/2009/9/main" objectType="Label" lockText="1"/>
</file>

<file path=xl/ctrlProps/ctrlProp95.xml><?xml version="1.0" encoding="utf-8"?>
<formControlPr xmlns="http://schemas.microsoft.com/office/spreadsheetml/2009/9/main" objectType="Label" lockText="1"/>
</file>

<file path=xl/ctrlProps/ctrlProp96.xml><?xml version="1.0" encoding="utf-8"?>
<formControlPr xmlns="http://schemas.microsoft.com/office/spreadsheetml/2009/9/main" objectType="Label" lockText="1"/>
</file>

<file path=xl/ctrlProps/ctrlProp97.xml><?xml version="1.0" encoding="utf-8"?>
<formControlPr xmlns="http://schemas.microsoft.com/office/spreadsheetml/2009/9/main" objectType="Label" lockText="1"/>
</file>

<file path=xl/ctrlProps/ctrlProp98.xml><?xml version="1.0" encoding="utf-8"?>
<formControlPr xmlns="http://schemas.microsoft.com/office/spreadsheetml/2009/9/main" objectType="Label" lockText="1"/>
</file>

<file path=xl/ctrlProps/ctrlProp99.xml><?xml version="1.0" encoding="utf-8"?>
<formControlPr xmlns="http://schemas.microsoft.com/office/spreadsheetml/2009/9/main" objectType="Label" lockText="1"/>
</file>

<file path=xl/ctrlProps/ctrlProp100.xml><?xml version="1.0" encoding="utf-8"?>
<formControlPr xmlns="http://schemas.microsoft.com/office/spreadsheetml/2009/9/main" objectType="Label" lockText="1"/>
</file>

<file path=xl/ctrlProps/ctrlProp101.xml><?xml version="1.0" encoding="utf-8"?>
<formControlPr xmlns="http://schemas.microsoft.com/office/spreadsheetml/2009/9/main" objectType="Label" lockText="1"/>
</file>

<file path=xl/ctrlProps/ctrlProp102.xml><?xml version="1.0" encoding="utf-8"?>
<formControlPr xmlns="http://schemas.microsoft.com/office/spreadsheetml/2009/9/main" objectType="Label" lockText="1"/>
</file>

<file path=xl/ctrlProps/ctrlProp103.xml><?xml version="1.0" encoding="utf-8"?>
<formControlPr xmlns="http://schemas.microsoft.com/office/spreadsheetml/2009/9/main" objectType="Label" lockText="1"/>
</file>

<file path=xl/ctrlProps/ctrlProp104.xml><?xml version="1.0" encoding="utf-8"?>
<formControlPr xmlns="http://schemas.microsoft.com/office/spreadsheetml/2009/9/main" objectType="Label" lockText="1"/>
</file>

<file path=xl/ctrlProps/ctrlProp105.xml><?xml version="1.0" encoding="utf-8"?>
<formControlPr xmlns="http://schemas.microsoft.com/office/spreadsheetml/2009/9/main" objectType="Label" lockText="1"/>
</file>

<file path=xl/ctrlProps/ctrlProp106.xml><?xml version="1.0" encoding="utf-8"?>
<formControlPr xmlns="http://schemas.microsoft.com/office/spreadsheetml/2009/9/main" objectType="Label" lockText="1"/>
</file>

<file path=xl/ctrlProps/ctrlProp107.xml><?xml version="1.0" encoding="utf-8"?>
<formControlPr xmlns="http://schemas.microsoft.com/office/spreadsheetml/2009/9/main" objectType="Label" lockText="1"/>
</file>

<file path=xl/ctrlProps/ctrlProp108.xml><?xml version="1.0" encoding="utf-8"?>
<formControlPr xmlns="http://schemas.microsoft.com/office/spreadsheetml/2009/9/main" objectType="Label" lockText="1"/>
</file>

<file path=xl/ctrlProps/ctrlProp109.xml><?xml version="1.0" encoding="utf-8"?>
<formControlPr xmlns="http://schemas.microsoft.com/office/spreadsheetml/2009/9/main" objectType="Label" lockText="1"/>
</file>

<file path=xl/ctrlProps/ctrlProp110.xml><?xml version="1.0" encoding="utf-8"?>
<formControlPr xmlns="http://schemas.microsoft.com/office/spreadsheetml/2009/9/main" objectType="Label" lockText="1"/>
</file>

<file path=xl/ctrlProps/ctrlProp111.xml><?xml version="1.0" encoding="utf-8"?>
<formControlPr xmlns="http://schemas.microsoft.com/office/spreadsheetml/2009/9/main" objectType="Label" lockText="1"/>
</file>

<file path=xl/ctrlProps/ctrlProp112.xml><?xml version="1.0" encoding="utf-8"?>
<formControlPr xmlns="http://schemas.microsoft.com/office/spreadsheetml/2009/9/main" objectType="Label" lockText="1"/>
</file>

<file path=xl/ctrlProps/ctrlProp113.xml><?xml version="1.0" encoding="utf-8"?>
<formControlPr xmlns="http://schemas.microsoft.com/office/spreadsheetml/2009/9/main" objectType="Label" lockText="1"/>
</file>

<file path=xl/ctrlProps/ctrlProp114.xml><?xml version="1.0" encoding="utf-8"?>
<formControlPr xmlns="http://schemas.microsoft.com/office/spreadsheetml/2009/9/main" objectType="Label" lockText="1"/>
</file>

<file path=xl/ctrlProps/ctrlProp115.xml><?xml version="1.0" encoding="utf-8"?>
<formControlPr xmlns="http://schemas.microsoft.com/office/spreadsheetml/2009/9/main" objectType="Label" lockText="1"/>
</file>

<file path=xl/ctrlProps/ctrlProp116.xml><?xml version="1.0" encoding="utf-8"?>
<formControlPr xmlns="http://schemas.microsoft.com/office/spreadsheetml/2009/9/main" objectType="Label" lockText="1"/>
</file>

<file path=xl/ctrlProps/ctrlProp117.xml><?xml version="1.0" encoding="utf-8"?>
<formControlPr xmlns="http://schemas.microsoft.com/office/spreadsheetml/2009/9/main" objectType="Label" lockText="1"/>
</file>

<file path=xl/ctrlProps/ctrlProp118.xml><?xml version="1.0" encoding="utf-8"?>
<formControlPr xmlns="http://schemas.microsoft.com/office/spreadsheetml/2009/9/main" objectType="Label" lockText="1"/>
</file>

<file path=xl/ctrlProps/ctrlProp119.xml><?xml version="1.0" encoding="utf-8"?>
<formControlPr xmlns="http://schemas.microsoft.com/office/spreadsheetml/2009/9/main" objectType="Label" lockText="1"/>
</file>

<file path=xl/ctrlProps/ctrlProp120.xml><?xml version="1.0" encoding="utf-8"?>
<formControlPr xmlns="http://schemas.microsoft.com/office/spreadsheetml/2009/9/main" objectType="Label" lockText="1"/>
</file>

<file path=xl/ctrlProps/ctrlProp121.xml><?xml version="1.0" encoding="utf-8"?>
<formControlPr xmlns="http://schemas.microsoft.com/office/spreadsheetml/2009/9/main" objectType="Label" lockText="1"/>
</file>

<file path=xl/ctrlProps/ctrlProp122.xml><?xml version="1.0" encoding="utf-8"?>
<formControlPr xmlns="http://schemas.microsoft.com/office/spreadsheetml/2009/9/main" objectType="Label" lockText="1"/>
</file>

<file path=xl/ctrlProps/ctrlProp123.xml><?xml version="1.0" encoding="utf-8"?>
<formControlPr xmlns="http://schemas.microsoft.com/office/spreadsheetml/2009/9/main" objectType="Label" lockText="1"/>
</file>

<file path=xl/ctrlProps/ctrlProp124.xml><?xml version="1.0" encoding="utf-8"?>
<formControlPr xmlns="http://schemas.microsoft.com/office/spreadsheetml/2009/9/main" objectType="Label" lockText="1"/>
</file>

<file path=xl/ctrlProps/ctrlProp125.xml><?xml version="1.0" encoding="utf-8"?>
<formControlPr xmlns="http://schemas.microsoft.com/office/spreadsheetml/2009/9/main" objectType="Label" lockText="1"/>
</file>

<file path=xl/ctrlProps/ctrlProp126.xml><?xml version="1.0" encoding="utf-8"?>
<formControlPr xmlns="http://schemas.microsoft.com/office/spreadsheetml/2009/9/main" objectType="Label" lockText="1"/>
</file>

<file path=xl/ctrlProps/ctrlProp127.xml><?xml version="1.0" encoding="utf-8"?>
<formControlPr xmlns="http://schemas.microsoft.com/office/spreadsheetml/2009/9/main" objectType="Label" lockText="1"/>
</file>

<file path=xl/ctrlProps/ctrlProp128.xml><?xml version="1.0" encoding="utf-8"?>
<formControlPr xmlns="http://schemas.microsoft.com/office/spreadsheetml/2009/9/main" objectType="Label" lockText="1"/>
</file>

<file path=xl/ctrlProps/ctrlProp129.xml><?xml version="1.0" encoding="utf-8"?>
<formControlPr xmlns="http://schemas.microsoft.com/office/spreadsheetml/2009/9/main" objectType="Label" lockText="1"/>
</file>

<file path=xl/ctrlProps/ctrlProp130.xml><?xml version="1.0" encoding="utf-8"?>
<formControlPr xmlns="http://schemas.microsoft.com/office/spreadsheetml/2009/9/main" objectType="Label" lockText="1"/>
</file>

<file path=xl/ctrlProps/ctrlProp131.xml><?xml version="1.0" encoding="utf-8"?>
<formControlPr xmlns="http://schemas.microsoft.com/office/spreadsheetml/2009/9/main" objectType="Label" lockText="1"/>
</file>

<file path=xl/ctrlProps/ctrlProp132.xml><?xml version="1.0" encoding="utf-8"?>
<formControlPr xmlns="http://schemas.microsoft.com/office/spreadsheetml/2009/9/main" objectType="Label" lockText="1"/>
</file>

<file path=xl/ctrlProps/ctrlProp133.xml><?xml version="1.0" encoding="utf-8"?>
<formControlPr xmlns="http://schemas.microsoft.com/office/spreadsheetml/2009/9/main" objectType="Label" lockText="1"/>
</file>

<file path=xl/ctrlProps/ctrlProp134.xml><?xml version="1.0" encoding="utf-8"?>
<formControlPr xmlns="http://schemas.microsoft.com/office/spreadsheetml/2009/9/main" objectType="Label" lockText="1"/>
</file>

<file path=xl/ctrlProps/ctrlProp135.xml><?xml version="1.0" encoding="utf-8"?>
<formControlPr xmlns="http://schemas.microsoft.com/office/spreadsheetml/2009/9/main" objectType="Label" lockText="1"/>
</file>

<file path=xl/ctrlProps/ctrlProp136.xml><?xml version="1.0" encoding="utf-8"?>
<formControlPr xmlns="http://schemas.microsoft.com/office/spreadsheetml/2009/9/main" objectType="Label" lockText="1"/>
</file>

<file path=xl/ctrlProps/ctrlProp137.xml><?xml version="1.0" encoding="utf-8"?>
<formControlPr xmlns="http://schemas.microsoft.com/office/spreadsheetml/2009/9/main" objectType="Label" lockText="1"/>
</file>

<file path=xl/ctrlProps/ctrlProp138.xml><?xml version="1.0" encoding="utf-8"?>
<formControlPr xmlns="http://schemas.microsoft.com/office/spreadsheetml/2009/9/main" objectType="Label" lockText="1"/>
</file>

<file path=xl/ctrlProps/ctrlProp139.xml><?xml version="1.0" encoding="utf-8"?>
<formControlPr xmlns="http://schemas.microsoft.com/office/spreadsheetml/2009/9/main" objectType="Label" lockText="1"/>
</file>

<file path=xl/ctrlProps/ctrlProp140.xml><?xml version="1.0" encoding="utf-8"?>
<formControlPr xmlns="http://schemas.microsoft.com/office/spreadsheetml/2009/9/main" objectType="Label" lockText="1"/>
</file>

<file path=xl/ctrlProps/ctrlProp141.xml><?xml version="1.0" encoding="utf-8"?>
<formControlPr xmlns="http://schemas.microsoft.com/office/spreadsheetml/2009/9/main" objectType="Label" lockText="1"/>
</file>

<file path=xl/ctrlProps/ctrlProp142.xml><?xml version="1.0" encoding="utf-8"?>
<formControlPr xmlns="http://schemas.microsoft.com/office/spreadsheetml/2009/9/main" objectType="Label" lockText="1"/>
</file>

<file path=xl/ctrlProps/ctrlProp143.xml><?xml version="1.0" encoding="utf-8"?>
<formControlPr xmlns="http://schemas.microsoft.com/office/spreadsheetml/2009/9/main" objectType="Label" lockText="1"/>
</file>

<file path=xl/ctrlProps/ctrlProp144.xml><?xml version="1.0" encoding="utf-8"?>
<formControlPr xmlns="http://schemas.microsoft.com/office/spreadsheetml/2009/9/main" objectType="Label" lockText="1"/>
</file>

<file path=xl/ctrlProps/ctrlProp145.xml><?xml version="1.0" encoding="utf-8"?>
<formControlPr xmlns="http://schemas.microsoft.com/office/spreadsheetml/2009/9/main" objectType="Label" lockText="1"/>
</file>

<file path=xl/ctrlProps/ctrlProp146.xml><?xml version="1.0" encoding="utf-8"?>
<formControlPr xmlns="http://schemas.microsoft.com/office/spreadsheetml/2009/9/main" objectType="Label" lockText="1"/>
</file>

<file path=xl/ctrlProps/ctrlProp147.xml><?xml version="1.0" encoding="utf-8"?>
<formControlPr xmlns="http://schemas.microsoft.com/office/spreadsheetml/2009/9/main" objectType="Label" lockText="1"/>
</file>

<file path=xl/ctrlProps/ctrlProp148.xml><?xml version="1.0" encoding="utf-8"?>
<formControlPr xmlns="http://schemas.microsoft.com/office/spreadsheetml/2009/9/main" objectType="Label" lockText="1"/>
</file>

<file path=xl/ctrlProps/ctrlProp149.xml><?xml version="1.0" encoding="utf-8"?>
<formControlPr xmlns="http://schemas.microsoft.com/office/spreadsheetml/2009/9/main" objectType="Label" lockText="1"/>
</file>

<file path=xl/ctrlProps/ctrlProp150.xml><?xml version="1.0" encoding="utf-8"?>
<formControlPr xmlns="http://schemas.microsoft.com/office/spreadsheetml/2009/9/main" objectType="Label" lockText="1"/>
</file>

<file path=xl/ctrlProps/ctrlProp151.xml><?xml version="1.0" encoding="utf-8"?>
<formControlPr xmlns="http://schemas.microsoft.com/office/spreadsheetml/2009/9/main" objectType="Label" lockText="1"/>
</file>

<file path=xl/ctrlProps/ctrlProp152.xml><?xml version="1.0" encoding="utf-8"?>
<formControlPr xmlns="http://schemas.microsoft.com/office/spreadsheetml/2009/9/main" objectType="Label" lockText="1"/>
</file>

<file path=xl/ctrlProps/ctrlProp153.xml><?xml version="1.0" encoding="utf-8"?>
<formControlPr xmlns="http://schemas.microsoft.com/office/spreadsheetml/2009/9/main" objectType="Label" lockText="1"/>
</file>

<file path=xl/ctrlProps/ctrlProp154.xml><?xml version="1.0" encoding="utf-8"?>
<formControlPr xmlns="http://schemas.microsoft.com/office/spreadsheetml/2009/9/main" objectType="Label" lockText="1"/>
</file>

<file path=xl/ctrlProps/ctrlProp155.xml><?xml version="1.0" encoding="utf-8"?>
<formControlPr xmlns="http://schemas.microsoft.com/office/spreadsheetml/2009/9/main" objectType="Label" lockText="1"/>
</file>

<file path=xl/ctrlProps/ctrlProp156.xml><?xml version="1.0" encoding="utf-8"?>
<formControlPr xmlns="http://schemas.microsoft.com/office/spreadsheetml/2009/9/main" objectType="Label" lockText="1"/>
</file>

<file path=xl/ctrlProps/ctrlProp157.xml><?xml version="1.0" encoding="utf-8"?>
<formControlPr xmlns="http://schemas.microsoft.com/office/spreadsheetml/2009/9/main" objectType="Label" lockText="1"/>
</file>

<file path=xl/ctrlProps/ctrlProp158.xml><?xml version="1.0" encoding="utf-8"?>
<formControlPr xmlns="http://schemas.microsoft.com/office/spreadsheetml/2009/9/main" objectType="Label" lockText="1"/>
</file>

<file path=xl/ctrlProps/ctrlProp159.xml><?xml version="1.0" encoding="utf-8"?>
<formControlPr xmlns="http://schemas.microsoft.com/office/spreadsheetml/2009/9/main" objectType="Label" lockText="1"/>
</file>

<file path=xl/ctrlProps/ctrlProp160.xml><?xml version="1.0" encoding="utf-8"?>
<formControlPr xmlns="http://schemas.microsoft.com/office/spreadsheetml/2009/9/main" objectType="Label" lockText="1"/>
</file>

<file path=xl/ctrlProps/ctrlProp161.xml><?xml version="1.0" encoding="utf-8"?>
<formControlPr xmlns="http://schemas.microsoft.com/office/spreadsheetml/2009/9/main" objectType="Label" lockText="1"/>
</file>

<file path=xl/ctrlProps/ctrlProp162.xml><?xml version="1.0" encoding="utf-8"?>
<formControlPr xmlns="http://schemas.microsoft.com/office/spreadsheetml/2009/9/main" objectType="Label" lockText="1"/>
</file>

<file path=xl/ctrlProps/ctrlProp163.xml><?xml version="1.0" encoding="utf-8"?>
<formControlPr xmlns="http://schemas.microsoft.com/office/spreadsheetml/2009/9/main" objectType="Label" lockText="1"/>
</file>

<file path=xl/ctrlProps/ctrlProp164.xml><?xml version="1.0" encoding="utf-8"?>
<formControlPr xmlns="http://schemas.microsoft.com/office/spreadsheetml/2009/9/main" objectType="Label" lockText="1"/>
</file>

<file path=xl/ctrlProps/ctrlProp165.xml><?xml version="1.0" encoding="utf-8"?>
<formControlPr xmlns="http://schemas.microsoft.com/office/spreadsheetml/2009/9/main" objectType="Label" lockText="1"/>
</file>

<file path=xl/ctrlProps/ctrlProp166.xml><?xml version="1.0" encoding="utf-8"?>
<formControlPr xmlns="http://schemas.microsoft.com/office/spreadsheetml/2009/9/main" objectType="Label" lockText="1"/>
</file>

<file path=xl/ctrlProps/ctrlProp167.xml><?xml version="1.0" encoding="utf-8"?>
<formControlPr xmlns="http://schemas.microsoft.com/office/spreadsheetml/2009/9/main" objectType="Label" lockText="1"/>
</file>

<file path=xl/ctrlProps/ctrlProp168.xml><?xml version="1.0" encoding="utf-8"?>
<formControlPr xmlns="http://schemas.microsoft.com/office/spreadsheetml/2009/9/main" objectType="Label" lockText="1"/>
</file>

<file path=xl/ctrlProps/ctrlProp169.xml><?xml version="1.0" encoding="utf-8"?>
<formControlPr xmlns="http://schemas.microsoft.com/office/spreadsheetml/2009/9/main" objectType="Label" lockText="1"/>
</file>

<file path=xl/ctrlProps/ctrlProp170.xml><?xml version="1.0" encoding="utf-8"?>
<formControlPr xmlns="http://schemas.microsoft.com/office/spreadsheetml/2009/9/main" objectType="Label" lockText="1"/>
</file>

<file path=xl/ctrlProps/ctrlProp171.xml><?xml version="1.0" encoding="utf-8"?>
<formControlPr xmlns="http://schemas.microsoft.com/office/spreadsheetml/2009/9/main" objectType="Label" lockText="1"/>
</file>

<file path=xl/ctrlProps/ctrlProp172.xml><?xml version="1.0" encoding="utf-8"?>
<formControlPr xmlns="http://schemas.microsoft.com/office/spreadsheetml/2009/9/main" objectType="Label" lockText="1"/>
</file>

<file path=xl/ctrlProps/ctrlProp173.xml><?xml version="1.0" encoding="utf-8"?>
<formControlPr xmlns="http://schemas.microsoft.com/office/spreadsheetml/2009/9/main" objectType="Label" lockText="1"/>
</file>

<file path=xl/ctrlProps/ctrlProp174.xml><?xml version="1.0" encoding="utf-8"?>
<formControlPr xmlns="http://schemas.microsoft.com/office/spreadsheetml/2009/9/main" objectType="Label" lockText="1"/>
</file>

<file path=xl/ctrlProps/ctrlProp175.xml><?xml version="1.0" encoding="utf-8"?>
<formControlPr xmlns="http://schemas.microsoft.com/office/spreadsheetml/2009/9/main" objectType="Label" lockText="1"/>
</file>

<file path=xl/ctrlProps/ctrlProp176.xml><?xml version="1.0" encoding="utf-8"?>
<formControlPr xmlns="http://schemas.microsoft.com/office/spreadsheetml/2009/9/main" objectType="Label" lockText="1"/>
</file>

<file path=xl/ctrlProps/ctrlProp177.xml><?xml version="1.0" encoding="utf-8"?>
<formControlPr xmlns="http://schemas.microsoft.com/office/spreadsheetml/2009/9/main" objectType="Label" lockText="1"/>
</file>

<file path=xl/ctrlProps/ctrlProp178.xml><?xml version="1.0" encoding="utf-8"?>
<formControlPr xmlns="http://schemas.microsoft.com/office/spreadsheetml/2009/9/main" objectType="Label" lockText="1"/>
</file>

<file path=xl/ctrlProps/ctrlProp179.xml><?xml version="1.0" encoding="utf-8"?>
<formControlPr xmlns="http://schemas.microsoft.com/office/spreadsheetml/2009/9/main" objectType="Label" lockText="1"/>
</file>

<file path=xl/ctrlProps/ctrlProp180.xml><?xml version="1.0" encoding="utf-8"?>
<formControlPr xmlns="http://schemas.microsoft.com/office/spreadsheetml/2009/9/main" objectType="Label" lockText="1"/>
</file>

<file path=xl/ctrlProps/ctrlProp181.xml><?xml version="1.0" encoding="utf-8"?>
<formControlPr xmlns="http://schemas.microsoft.com/office/spreadsheetml/2009/9/main" objectType="Label" lockText="1"/>
</file>

<file path=xl/ctrlProps/ctrlProp182.xml><?xml version="1.0" encoding="utf-8"?>
<formControlPr xmlns="http://schemas.microsoft.com/office/spreadsheetml/2009/9/main" objectType="Label" lockText="1"/>
</file>

<file path=xl/ctrlProps/ctrlProp183.xml><?xml version="1.0" encoding="utf-8"?>
<formControlPr xmlns="http://schemas.microsoft.com/office/spreadsheetml/2009/9/main" objectType="Label" lockText="1"/>
</file>

<file path=xl/ctrlProps/ctrlProp184.xml><?xml version="1.0" encoding="utf-8"?>
<formControlPr xmlns="http://schemas.microsoft.com/office/spreadsheetml/2009/9/main" objectType="Label" lockText="1"/>
</file>

<file path=xl/ctrlProps/ctrlProp185.xml><?xml version="1.0" encoding="utf-8"?>
<formControlPr xmlns="http://schemas.microsoft.com/office/spreadsheetml/2009/9/main" objectType="Label" lockText="1"/>
</file>

<file path=xl/ctrlProps/ctrlProp186.xml><?xml version="1.0" encoding="utf-8"?>
<formControlPr xmlns="http://schemas.microsoft.com/office/spreadsheetml/2009/9/main" objectType="Label" lockText="1"/>
</file>

<file path=xl/ctrlProps/ctrlProp187.xml><?xml version="1.0" encoding="utf-8"?>
<formControlPr xmlns="http://schemas.microsoft.com/office/spreadsheetml/2009/9/main" objectType="Label" lockText="1"/>
</file>

<file path=xl/ctrlProps/ctrlProp188.xml><?xml version="1.0" encoding="utf-8"?>
<formControlPr xmlns="http://schemas.microsoft.com/office/spreadsheetml/2009/9/main" objectType="Label" lockText="1"/>
</file>

<file path=xl/ctrlProps/ctrlProp189.xml><?xml version="1.0" encoding="utf-8"?>
<formControlPr xmlns="http://schemas.microsoft.com/office/spreadsheetml/2009/9/main" objectType="Label" lockText="1"/>
</file>

<file path=xl/ctrlProps/ctrlProp190.xml><?xml version="1.0" encoding="utf-8"?>
<formControlPr xmlns="http://schemas.microsoft.com/office/spreadsheetml/2009/9/main" objectType="Label" lockText="1"/>
</file>

<file path=xl/ctrlProps/ctrlProp191.xml><?xml version="1.0" encoding="utf-8"?>
<formControlPr xmlns="http://schemas.microsoft.com/office/spreadsheetml/2009/9/main" objectType="Label" lockText="1"/>
</file>

<file path=xl/ctrlProps/ctrlProp192.xml><?xml version="1.0" encoding="utf-8"?>
<formControlPr xmlns="http://schemas.microsoft.com/office/spreadsheetml/2009/9/main" objectType="Label" lockText="1"/>
</file>

<file path=xl/ctrlProps/ctrlProp193.xml><?xml version="1.0" encoding="utf-8"?>
<formControlPr xmlns="http://schemas.microsoft.com/office/spreadsheetml/2009/9/main" objectType="Label" lockText="1"/>
</file>

<file path=xl/ctrlProps/ctrlProp194.xml><?xml version="1.0" encoding="utf-8"?>
<formControlPr xmlns="http://schemas.microsoft.com/office/spreadsheetml/2009/9/main" objectType="Label" lockText="1"/>
</file>

<file path=xl/ctrlProps/ctrlProp195.xml><?xml version="1.0" encoding="utf-8"?>
<formControlPr xmlns="http://schemas.microsoft.com/office/spreadsheetml/2009/9/main" objectType="Label" lockText="1"/>
</file>

<file path=xl/ctrlProps/ctrlProp196.xml><?xml version="1.0" encoding="utf-8"?>
<formControlPr xmlns="http://schemas.microsoft.com/office/spreadsheetml/2009/9/main" objectType="Label" lockText="1"/>
</file>

<file path=xl/ctrlProps/ctrlProp197.xml><?xml version="1.0" encoding="utf-8"?>
<formControlPr xmlns="http://schemas.microsoft.com/office/spreadsheetml/2009/9/main" objectType="Label" lockText="1"/>
</file>

<file path=xl/ctrlProps/ctrlProp198.xml><?xml version="1.0" encoding="utf-8"?>
<formControlPr xmlns="http://schemas.microsoft.com/office/spreadsheetml/2009/9/main" objectType="Label" lockText="1"/>
</file>

<file path=xl/ctrlProps/ctrlProp199.xml><?xml version="1.0" encoding="utf-8"?>
<formControlPr xmlns="http://schemas.microsoft.com/office/spreadsheetml/2009/9/main" objectType="Label" lockText="1"/>
</file>

<file path=xl/ctrlProps/ctrlProp200.xml><?xml version="1.0" encoding="utf-8"?>
<formControlPr xmlns="http://schemas.microsoft.com/office/spreadsheetml/2009/9/main" objectType="Label" lockText="1"/>
</file>

<file path=xl/ctrlProps/ctrlProp201.xml><?xml version="1.0" encoding="utf-8"?>
<formControlPr xmlns="http://schemas.microsoft.com/office/spreadsheetml/2009/9/main" objectType="Label" lockText="1"/>
</file>

<file path=xl/ctrlProps/ctrlProp202.xml><?xml version="1.0" encoding="utf-8"?>
<formControlPr xmlns="http://schemas.microsoft.com/office/spreadsheetml/2009/9/main" objectType="Label" lockText="1"/>
</file>

<file path=xl/ctrlProps/ctrlProp203.xml><?xml version="1.0" encoding="utf-8"?>
<formControlPr xmlns="http://schemas.microsoft.com/office/spreadsheetml/2009/9/main" objectType="Label" lockText="1"/>
</file>

<file path=xl/ctrlProps/ctrlProp204.xml><?xml version="1.0" encoding="utf-8"?>
<formControlPr xmlns="http://schemas.microsoft.com/office/spreadsheetml/2009/9/main" objectType="Label" lockText="1"/>
</file>

<file path=xl/ctrlProps/ctrlProp205.xml><?xml version="1.0" encoding="utf-8"?>
<formControlPr xmlns="http://schemas.microsoft.com/office/spreadsheetml/2009/9/main" objectType="Label" lockText="1"/>
</file>

<file path=xl/ctrlProps/ctrlProp206.xml><?xml version="1.0" encoding="utf-8"?>
<formControlPr xmlns="http://schemas.microsoft.com/office/spreadsheetml/2009/9/main" objectType="Label" lockText="1"/>
</file>

<file path=xl/ctrlProps/ctrlProp207.xml><?xml version="1.0" encoding="utf-8"?>
<formControlPr xmlns="http://schemas.microsoft.com/office/spreadsheetml/2009/9/main" objectType="Label" lockText="1"/>
</file>

<file path=xl/ctrlProps/ctrlProp208.xml><?xml version="1.0" encoding="utf-8"?>
<formControlPr xmlns="http://schemas.microsoft.com/office/spreadsheetml/2009/9/main" objectType="Label" lockText="1"/>
</file>

<file path=xl/ctrlProps/ctrlProp209.xml><?xml version="1.0" encoding="utf-8"?>
<formControlPr xmlns="http://schemas.microsoft.com/office/spreadsheetml/2009/9/main" objectType="Label" lockText="1"/>
</file>

<file path=xl/ctrlProps/ctrlProp210.xml><?xml version="1.0" encoding="utf-8"?>
<formControlPr xmlns="http://schemas.microsoft.com/office/spreadsheetml/2009/9/main" objectType="Label" lockText="1"/>
</file>

<file path=xl/ctrlProps/ctrlProp211.xml><?xml version="1.0" encoding="utf-8"?>
<formControlPr xmlns="http://schemas.microsoft.com/office/spreadsheetml/2009/9/main" objectType="Label" lockText="1"/>
</file>

<file path=xl/ctrlProps/ctrlProp212.xml><?xml version="1.0" encoding="utf-8"?>
<formControlPr xmlns="http://schemas.microsoft.com/office/spreadsheetml/2009/9/main" objectType="Label" lockText="1"/>
</file>

<file path=xl/ctrlProps/ctrlProp213.xml><?xml version="1.0" encoding="utf-8"?>
<formControlPr xmlns="http://schemas.microsoft.com/office/spreadsheetml/2009/9/main" objectType="Label" lockText="1"/>
</file>

<file path=xl/ctrlProps/ctrlProp214.xml><?xml version="1.0" encoding="utf-8"?>
<formControlPr xmlns="http://schemas.microsoft.com/office/spreadsheetml/2009/9/main" objectType="Label" lockText="1"/>
</file>

<file path=xl/ctrlProps/ctrlProp215.xml><?xml version="1.0" encoding="utf-8"?>
<formControlPr xmlns="http://schemas.microsoft.com/office/spreadsheetml/2009/9/main" objectType="Label" lockText="1"/>
</file>

<file path=xl/ctrlProps/ctrlProp216.xml><?xml version="1.0" encoding="utf-8"?>
<formControlPr xmlns="http://schemas.microsoft.com/office/spreadsheetml/2009/9/main" objectType="Label" lockText="1"/>
</file>

<file path=xl/ctrlProps/ctrlProp217.xml><?xml version="1.0" encoding="utf-8"?>
<formControlPr xmlns="http://schemas.microsoft.com/office/spreadsheetml/2009/9/main" objectType="Label" lockText="1"/>
</file>

<file path=xl/ctrlProps/ctrlProp218.xml><?xml version="1.0" encoding="utf-8"?>
<formControlPr xmlns="http://schemas.microsoft.com/office/spreadsheetml/2009/9/main" objectType="Label" lockText="1"/>
</file>

<file path=xl/ctrlProps/ctrlProp219.xml><?xml version="1.0" encoding="utf-8"?>
<formControlPr xmlns="http://schemas.microsoft.com/office/spreadsheetml/2009/9/main" objectType="Label" lockText="1"/>
</file>

<file path=xl/ctrlProps/ctrlProp220.xml><?xml version="1.0" encoding="utf-8"?>
<formControlPr xmlns="http://schemas.microsoft.com/office/spreadsheetml/2009/9/main" objectType="Label" lockText="1"/>
</file>

<file path=xl/ctrlProps/ctrlProp221.xml><?xml version="1.0" encoding="utf-8"?>
<formControlPr xmlns="http://schemas.microsoft.com/office/spreadsheetml/2009/9/main" objectType="Label" lockText="1"/>
</file>

<file path=xl/ctrlProps/ctrlProp222.xml><?xml version="1.0" encoding="utf-8"?>
<formControlPr xmlns="http://schemas.microsoft.com/office/spreadsheetml/2009/9/main" objectType="Label" lockText="1"/>
</file>

<file path=xl/ctrlProps/ctrlProp223.xml><?xml version="1.0" encoding="utf-8"?>
<formControlPr xmlns="http://schemas.microsoft.com/office/spreadsheetml/2009/9/main" objectType="Label" lockText="1"/>
</file>

<file path=xl/ctrlProps/ctrlProp224.xml><?xml version="1.0" encoding="utf-8"?>
<formControlPr xmlns="http://schemas.microsoft.com/office/spreadsheetml/2009/9/main" objectType="Label" lockText="1"/>
</file>

<file path=xl/ctrlProps/ctrlProp225.xml><?xml version="1.0" encoding="utf-8"?>
<formControlPr xmlns="http://schemas.microsoft.com/office/spreadsheetml/2009/9/main" objectType="Label" lockText="1"/>
</file>

<file path=xl/ctrlProps/ctrlProp226.xml><?xml version="1.0" encoding="utf-8"?>
<formControlPr xmlns="http://schemas.microsoft.com/office/spreadsheetml/2009/9/main" objectType="Label" lockText="1"/>
</file>

<file path=xl/ctrlProps/ctrlProp227.xml><?xml version="1.0" encoding="utf-8"?>
<formControlPr xmlns="http://schemas.microsoft.com/office/spreadsheetml/2009/9/main" objectType="Label" lockText="1"/>
</file>

<file path=xl/ctrlProps/ctrlProp228.xml><?xml version="1.0" encoding="utf-8"?>
<formControlPr xmlns="http://schemas.microsoft.com/office/spreadsheetml/2009/9/main" objectType="Label" lockText="1"/>
</file>

<file path=xl/ctrlProps/ctrlProp229.xml><?xml version="1.0" encoding="utf-8"?>
<formControlPr xmlns="http://schemas.microsoft.com/office/spreadsheetml/2009/9/main" objectType="Label" lockText="1"/>
</file>

<file path=xl/ctrlProps/ctrlProp230.xml><?xml version="1.0" encoding="utf-8"?>
<formControlPr xmlns="http://schemas.microsoft.com/office/spreadsheetml/2009/9/main" objectType="Label" lockText="1"/>
</file>

<file path=xl/ctrlProps/ctrlProp231.xml><?xml version="1.0" encoding="utf-8"?>
<formControlPr xmlns="http://schemas.microsoft.com/office/spreadsheetml/2009/9/main" objectType="Label" lockText="1"/>
</file>

<file path=xl/ctrlProps/ctrlProp232.xml><?xml version="1.0" encoding="utf-8"?>
<formControlPr xmlns="http://schemas.microsoft.com/office/spreadsheetml/2009/9/main" objectType="Label" lockText="1"/>
</file>

<file path=xl/ctrlProps/ctrlProp233.xml><?xml version="1.0" encoding="utf-8"?>
<formControlPr xmlns="http://schemas.microsoft.com/office/spreadsheetml/2009/9/main" objectType="Label" lockText="1"/>
</file>

<file path=xl/ctrlProps/ctrlProp234.xml><?xml version="1.0" encoding="utf-8"?>
<formControlPr xmlns="http://schemas.microsoft.com/office/spreadsheetml/2009/9/main" objectType="Label" lockText="1"/>
</file>

<file path=xl/ctrlProps/ctrlProp235.xml><?xml version="1.0" encoding="utf-8"?>
<formControlPr xmlns="http://schemas.microsoft.com/office/spreadsheetml/2009/9/main" objectType="Label" lockText="1"/>
</file>

<file path=xl/ctrlProps/ctrlProp236.xml><?xml version="1.0" encoding="utf-8"?>
<formControlPr xmlns="http://schemas.microsoft.com/office/spreadsheetml/2009/9/main" objectType="Label" lockText="1"/>
</file>

<file path=xl/ctrlProps/ctrlProp237.xml><?xml version="1.0" encoding="utf-8"?>
<formControlPr xmlns="http://schemas.microsoft.com/office/spreadsheetml/2009/9/main" objectType="Label" lockText="1"/>
</file>

<file path=xl/ctrlProps/ctrlProp238.xml><?xml version="1.0" encoding="utf-8"?>
<formControlPr xmlns="http://schemas.microsoft.com/office/spreadsheetml/2009/9/main" objectType="Label" lockText="1"/>
</file>

<file path=xl/ctrlProps/ctrlProp239.xml><?xml version="1.0" encoding="utf-8"?>
<formControlPr xmlns="http://schemas.microsoft.com/office/spreadsheetml/2009/9/main" objectType="Label" lockText="1"/>
</file>

<file path=xl/ctrlProps/ctrlProp240.xml><?xml version="1.0" encoding="utf-8"?>
<formControlPr xmlns="http://schemas.microsoft.com/office/spreadsheetml/2009/9/main" objectType="Label" lockText="1"/>
</file>

<file path=xl/ctrlProps/ctrlProp241.xml><?xml version="1.0" encoding="utf-8"?>
<formControlPr xmlns="http://schemas.microsoft.com/office/spreadsheetml/2009/9/main" objectType="Label" lockText="1"/>
</file>

<file path=xl/ctrlProps/ctrlProp242.xml><?xml version="1.0" encoding="utf-8"?>
<formControlPr xmlns="http://schemas.microsoft.com/office/spreadsheetml/2009/9/main" objectType="Label" lockText="1"/>
</file>

<file path=xl/ctrlProps/ctrlProp243.xml><?xml version="1.0" encoding="utf-8"?>
<formControlPr xmlns="http://schemas.microsoft.com/office/spreadsheetml/2009/9/main" objectType="Label" lockText="1"/>
</file>

<file path=xl/ctrlProps/ctrlProp244.xml><?xml version="1.0" encoding="utf-8"?>
<formControlPr xmlns="http://schemas.microsoft.com/office/spreadsheetml/2009/9/main" objectType="Label" lockText="1"/>
</file>

<file path=xl/ctrlProps/ctrlProp245.xml><?xml version="1.0" encoding="utf-8"?>
<formControlPr xmlns="http://schemas.microsoft.com/office/spreadsheetml/2009/9/main" objectType="Label" lockText="1"/>
</file>

<file path=xl/ctrlProps/ctrlProp246.xml><?xml version="1.0" encoding="utf-8"?>
<formControlPr xmlns="http://schemas.microsoft.com/office/spreadsheetml/2009/9/main" objectType="Label" lockText="1"/>
</file>

<file path=xl/ctrlProps/ctrlProp247.xml><?xml version="1.0" encoding="utf-8"?>
<formControlPr xmlns="http://schemas.microsoft.com/office/spreadsheetml/2009/9/main" objectType="Label" lockText="1"/>
</file>

<file path=xl/ctrlProps/ctrlProp248.xml><?xml version="1.0" encoding="utf-8"?>
<formControlPr xmlns="http://schemas.microsoft.com/office/spreadsheetml/2009/9/main" objectType="Label" lockText="1"/>
</file>

<file path=xl/ctrlProps/ctrlProp249.xml><?xml version="1.0" encoding="utf-8"?>
<formControlPr xmlns="http://schemas.microsoft.com/office/spreadsheetml/2009/9/main" objectType="Label" lockText="1"/>
</file>

<file path=xl/ctrlProps/ctrlProp250.xml><?xml version="1.0" encoding="utf-8"?>
<formControlPr xmlns="http://schemas.microsoft.com/office/spreadsheetml/2009/9/main" objectType="Label" lockText="1"/>
</file>

<file path=xl/ctrlProps/ctrlProp251.xml><?xml version="1.0" encoding="utf-8"?>
<formControlPr xmlns="http://schemas.microsoft.com/office/spreadsheetml/2009/9/main" objectType="Label" lockText="1"/>
</file>

<file path=xl/ctrlProps/ctrlProp252.xml><?xml version="1.0" encoding="utf-8"?>
<formControlPr xmlns="http://schemas.microsoft.com/office/spreadsheetml/2009/9/main" objectType="Label" lockText="1"/>
</file>

<file path=xl/ctrlProps/ctrlProp253.xml><?xml version="1.0" encoding="utf-8"?>
<formControlPr xmlns="http://schemas.microsoft.com/office/spreadsheetml/2009/9/main" objectType="Label" lockText="1"/>
</file>

<file path=xl/ctrlProps/ctrlProp254.xml><?xml version="1.0" encoding="utf-8"?>
<formControlPr xmlns="http://schemas.microsoft.com/office/spreadsheetml/2009/9/main" objectType="Label" lockText="1"/>
</file>

<file path=xl/ctrlProps/ctrlProp255.xml><?xml version="1.0" encoding="utf-8"?>
<formControlPr xmlns="http://schemas.microsoft.com/office/spreadsheetml/2009/9/main" objectType="Label" lockText="1"/>
</file>

<file path=xl/ctrlProps/ctrlProp256.xml><?xml version="1.0" encoding="utf-8"?>
<formControlPr xmlns="http://schemas.microsoft.com/office/spreadsheetml/2009/9/main" objectType="Label" lockText="1"/>
</file>

<file path=xl/ctrlProps/ctrlProp257.xml><?xml version="1.0" encoding="utf-8"?>
<formControlPr xmlns="http://schemas.microsoft.com/office/spreadsheetml/2009/9/main" objectType="Label" lockText="1"/>
</file>

<file path=xl/ctrlProps/ctrlProp258.xml><?xml version="1.0" encoding="utf-8"?>
<formControlPr xmlns="http://schemas.microsoft.com/office/spreadsheetml/2009/9/main" objectType="Label" lockText="1"/>
</file>

<file path=xl/ctrlProps/ctrlProp259.xml><?xml version="1.0" encoding="utf-8"?>
<formControlPr xmlns="http://schemas.microsoft.com/office/spreadsheetml/2009/9/main" objectType="Label" lockText="1"/>
</file>

<file path=xl/ctrlProps/ctrlProp260.xml><?xml version="1.0" encoding="utf-8"?>
<formControlPr xmlns="http://schemas.microsoft.com/office/spreadsheetml/2009/9/main" objectType="Label" lockText="1"/>
</file>

<file path=xl/ctrlProps/ctrlProp261.xml><?xml version="1.0" encoding="utf-8"?>
<formControlPr xmlns="http://schemas.microsoft.com/office/spreadsheetml/2009/9/main" objectType="Label" lockText="1"/>
</file>

<file path=xl/ctrlProps/ctrlProp262.xml><?xml version="1.0" encoding="utf-8"?>
<formControlPr xmlns="http://schemas.microsoft.com/office/spreadsheetml/2009/9/main" objectType="Label" lockText="1"/>
</file>

<file path=xl/ctrlProps/ctrlProp263.xml><?xml version="1.0" encoding="utf-8"?>
<formControlPr xmlns="http://schemas.microsoft.com/office/spreadsheetml/2009/9/main" objectType="Label" lockText="1"/>
</file>

<file path=xl/ctrlProps/ctrlProp264.xml><?xml version="1.0" encoding="utf-8"?>
<formControlPr xmlns="http://schemas.microsoft.com/office/spreadsheetml/2009/9/main" objectType="Label" lockText="1"/>
</file>

<file path=xl/ctrlProps/ctrlProp265.xml><?xml version="1.0" encoding="utf-8"?>
<formControlPr xmlns="http://schemas.microsoft.com/office/spreadsheetml/2009/9/main" objectType="Label" lockText="1"/>
</file>

<file path=xl/ctrlProps/ctrlProp266.xml><?xml version="1.0" encoding="utf-8"?>
<formControlPr xmlns="http://schemas.microsoft.com/office/spreadsheetml/2009/9/main" objectType="Label" lockText="1"/>
</file>

<file path=xl/ctrlProps/ctrlProp267.xml><?xml version="1.0" encoding="utf-8"?>
<formControlPr xmlns="http://schemas.microsoft.com/office/spreadsheetml/2009/9/main" objectType="Label" lockText="1"/>
</file>

<file path=xl/ctrlProps/ctrlProp268.xml><?xml version="1.0" encoding="utf-8"?>
<formControlPr xmlns="http://schemas.microsoft.com/office/spreadsheetml/2009/9/main" objectType="Label" lockText="1"/>
</file>

<file path=xl/ctrlProps/ctrlProp269.xml><?xml version="1.0" encoding="utf-8"?>
<formControlPr xmlns="http://schemas.microsoft.com/office/spreadsheetml/2009/9/main" objectType="Label" lockText="1"/>
</file>

<file path=xl/ctrlProps/ctrlProp270.xml><?xml version="1.0" encoding="utf-8"?>
<formControlPr xmlns="http://schemas.microsoft.com/office/spreadsheetml/2009/9/main" objectType="Label" lockText="1"/>
</file>

<file path=xl/ctrlProps/ctrlProp271.xml><?xml version="1.0" encoding="utf-8"?>
<formControlPr xmlns="http://schemas.microsoft.com/office/spreadsheetml/2009/9/main" objectType="Label" lockText="1"/>
</file>

<file path=xl/ctrlProps/ctrlProp272.xml><?xml version="1.0" encoding="utf-8"?>
<formControlPr xmlns="http://schemas.microsoft.com/office/spreadsheetml/2009/9/main" objectType="Label" lockText="1"/>
</file>

<file path=xl/ctrlProps/ctrlProp273.xml><?xml version="1.0" encoding="utf-8"?>
<formControlPr xmlns="http://schemas.microsoft.com/office/spreadsheetml/2009/9/main" objectType="Label" lockText="1"/>
</file>

<file path=xl/ctrlProps/ctrlProp274.xml><?xml version="1.0" encoding="utf-8"?>
<formControlPr xmlns="http://schemas.microsoft.com/office/spreadsheetml/2009/9/main" objectType="Label" lockText="1"/>
</file>

<file path=xl/ctrlProps/ctrlProp275.xml><?xml version="1.0" encoding="utf-8"?>
<formControlPr xmlns="http://schemas.microsoft.com/office/spreadsheetml/2009/9/main" objectType="Label" lockText="1"/>
</file>

<file path=xl/ctrlProps/ctrlProp276.xml><?xml version="1.0" encoding="utf-8"?>
<formControlPr xmlns="http://schemas.microsoft.com/office/spreadsheetml/2009/9/main" objectType="Label" lockText="1"/>
</file>

<file path=xl/ctrlProps/ctrlProp277.xml><?xml version="1.0" encoding="utf-8"?>
<formControlPr xmlns="http://schemas.microsoft.com/office/spreadsheetml/2009/9/main" objectType="Label" lockText="1"/>
</file>

<file path=xl/ctrlProps/ctrlProp278.xml><?xml version="1.0" encoding="utf-8"?>
<formControlPr xmlns="http://schemas.microsoft.com/office/spreadsheetml/2009/9/main" objectType="Label" lockText="1"/>
</file>

<file path=xl/ctrlProps/ctrlProp279.xml><?xml version="1.0" encoding="utf-8"?>
<formControlPr xmlns="http://schemas.microsoft.com/office/spreadsheetml/2009/9/main" objectType="Label" lockText="1"/>
</file>

<file path=xl/ctrlProps/ctrlProp280.xml><?xml version="1.0" encoding="utf-8"?>
<formControlPr xmlns="http://schemas.microsoft.com/office/spreadsheetml/2009/9/main" objectType="Label" lockText="1"/>
</file>

<file path=xl/ctrlProps/ctrlProp281.xml><?xml version="1.0" encoding="utf-8"?>
<formControlPr xmlns="http://schemas.microsoft.com/office/spreadsheetml/2009/9/main" objectType="Label" lockText="1"/>
</file>

<file path=xl/ctrlProps/ctrlProp282.xml><?xml version="1.0" encoding="utf-8"?>
<formControlPr xmlns="http://schemas.microsoft.com/office/spreadsheetml/2009/9/main" objectType="Label" lockText="1"/>
</file>

<file path=xl/ctrlProps/ctrlProp283.xml><?xml version="1.0" encoding="utf-8"?>
<formControlPr xmlns="http://schemas.microsoft.com/office/spreadsheetml/2009/9/main" objectType="Label" lockText="1"/>
</file>

<file path=xl/ctrlProps/ctrlProp284.xml><?xml version="1.0" encoding="utf-8"?>
<formControlPr xmlns="http://schemas.microsoft.com/office/spreadsheetml/2009/9/main" objectType="Label" lockText="1"/>
</file>

<file path=xl/ctrlProps/ctrlProp285.xml><?xml version="1.0" encoding="utf-8"?>
<formControlPr xmlns="http://schemas.microsoft.com/office/spreadsheetml/2009/9/main" objectType="Label" lockText="1"/>
</file>

<file path=xl/ctrlProps/ctrlProp286.xml><?xml version="1.0" encoding="utf-8"?>
<formControlPr xmlns="http://schemas.microsoft.com/office/spreadsheetml/2009/9/main" objectType="Label" lockText="1"/>
</file>

<file path=xl/ctrlProps/ctrlProp287.xml><?xml version="1.0" encoding="utf-8"?>
<formControlPr xmlns="http://schemas.microsoft.com/office/spreadsheetml/2009/9/main" objectType="Label" lockText="1"/>
</file>

<file path=xl/ctrlProps/ctrlProp288.xml><?xml version="1.0" encoding="utf-8"?>
<formControlPr xmlns="http://schemas.microsoft.com/office/spreadsheetml/2009/9/main" objectType="Label" lockText="1"/>
</file>

<file path=xl/ctrlProps/ctrlProp289.xml><?xml version="1.0" encoding="utf-8"?>
<formControlPr xmlns="http://schemas.microsoft.com/office/spreadsheetml/2009/9/main" objectType="Label" lockText="1"/>
</file>

<file path=xl/ctrlProps/ctrlProp290.xml><?xml version="1.0" encoding="utf-8"?>
<formControlPr xmlns="http://schemas.microsoft.com/office/spreadsheetml/2009/9/main" objectType="Label" lockText="1"/>
</file>

<file path=xl/ctrlProps/ctrlProp291.xml><?xml version="1.0" encoding="utf-8"?>
<formControlPr xmlns="http://schemas.microsoft.com/office/spreadsheetml/2009/9/main" objectType="Label" lockText="1"/>
</file>

<file path=xl/ctrlProps/ctrlProp292.xml><?xml version="1.0" encoding="utf-8"?>
<formControlPr xmlns="http://schemas.microsoft.com/office/spreadsheetml/2009/9/main" objectType="Label" lockText="1"/>
</file>

<file path=xl/ctrlProps/ctrlProp293.xml><?xml version="1.0" encoding="utf-8"?>
<formControlPr xmlns="http://schemas.microsoft.com/office/spreadsheetml/2009/9/main" objectType="Label" lockText="1"/>
</file>

<file path=xl/ctrlProps/ctrlProp294.xml><?xml version="1.0" encoding="utf-8"?>
<formControlPr xmlns="http://schemas.microsoft.com/office/spreadsheetml/2009/9/main" objectType="Label" lockText="1"/>
</file>

<file path=xl/ctrlProps/ctrlProp295.xml><?xml version="1.0" encoding="utf-8"?>
<formControlPr xmlns="http://schemas.microsoft.com/office/spreadsheetml/2009/9/main" objectType="Label" lockText="1"/>
</file>

<file path=xl/ctrlProps/ctrlProp296.xml><?xml version="1.0" encoding="utf-8"?>
<formControlPr xmlns="http://schemas.microsoft.com/office/spreadsheetml/2009/9/main" objectType="Label" lockText="1"/>
</file>

<file path=xl/ctrlProps/ctrlProp297.xml><?xml version="1.0" encoding="utf-8"?>
<formControlPr xmlns="http://schemas.microsoft.com/office/spreadsheetml/2009/9/main" objectType="Label" lockText="1"/>
</file>

<file path=xl/ctrlProps/ctrlProp298.xml><?xml version="1.0" encoding="utf-8"?>
<formControlPr xmlns="http://schemas.microsoft.com/office/spreadsheetml/2009/9/main" objectType="Label" lockText="1"/>
</file>

<file path=xl/ctrlProps/ctrlProp299.xml><?xml version="1.0" encoding="utf-8"?>
<formControlPr xmlns="http://schemas.microsoft.com/office/spreadsheetml/2009/9/main" objectType="Label" lockText="1"/>
</file>

<file path=xl/ctrlProps/ctrlProp300.xml><?xml version="1.0" encoding="utf-8"?>
<formControlPr xmlns="http://schemas.microsoft.com/office/spreadsheetml/2009/9/main" objectType="Label" lockText="1"/>
</file>

<file path=xl/ctrlProps/ctrlProp301.xml><?xml version="1.0" encoding="utf-8"?>
<formControlPr xmlns="http://schemas.microsoft.com/office/spreadsheetml/2009/9/main" objectType="Label" lockText="1"/>
</file>

<file path=xl/ctrlProps/ctrlProp302.xml><?xml version="1.0" encoding="utf-8"?>
<formControlPr xmlns="http://schemas.microsoft.com/office/spreadsheetml/2009/9/main" objectType="Label" lockText="1"/>
</file>

<file path=xl/ctrlProps/ctrlProp303.xml><?xml version="1.0" encoding="utf-8"?>
<formControlPr xmlns="http://schemas.microsoft.com/office/spreadsheetml/2009/9/main" objectType="Label" lockText="1"/>
</file>

<file path=xl/ctrlProps/ctrlProp304.xml><?xml version="1.0" encoding="utf-8"?>
<formControlPr xmlns="http://schemas.microsoft.com/office/spreadsheetml/2009/9/main" objectType="Label" lockText="1"/>
</file>

<file path=xl/ctrlProps/ctrlProp305.xml><?xml version="1.0" encoding="utf-8"?>
<formControlPr xmlns="http://schemas.microsoft.com/office/spreadsheetml/2009/9/main" objectType="Label" lockText="1"/>
</file>

<file path=xl/ctrlProps/ctrlProp306.xml><?xml version="1.0" encoding="utf-8"?>
<formControlPr xmlns="http://schemas.microsoft.com/office/spreadsheetml/2009/9/main" objectType="Label" lockText="1"/>
</file>

<file path=xl/ctrlProps/ctrlProp307.xml><?xml version="1.0" encoding="utf-8"?>
<formControlPr xmlns="http://schemas.microsoft.com/office/spreadsheetml/2009/9/main" objectType="Label" lockText="1"/>
</file>

<file path=xl/ctrlProps/ctrlProp308.xml><?xml version="1.0" encoding="utf-8"?>
<formControlPr xmlns="http://schemas.microsoft.com/office/spreadsheetml/2009/9/main" objectType="Label" lockText="1"/>
</file>

<file path=xl/ctrlProps/ctrlProp309.xml><?xml version="1.0" encoding="utf-8"?>
<formControlPr xmlns="http://schemas.microsoft.com/office/spreadsheetml/2009/9/main" objectType="Label" lockText="1"/>
</file>

<file path=xl/ctrlProps/ctrlProp310.xml><?xml version="1.0" encoding="utf-8"?>
<formControlPr xmlns="http://schemas.microsoft.com/office/spreadsheetml/2009/9/main" objectType="Label" lockText="1"/>
</file>

<file path=xl/ctrlProps/ctrlProp311.xml><?xml version="1.0" encoding="utf-8"?>
<formControlPr xmlns="http://schemas.microsoft.com/office/spreadsheetml/2009/9/main" objectType="Label" lockText="1"/>
</file>

<file path=xl/ctrlProps/ctrlProp312.xml><?xml version="1.0" encoding="utf-8"?>
<formControlPr xmlns="http://schemas.microsoft.com/office/spreadsheetml/2009/9/main" objectType="Label" lockText="1"/>
</file>

<file path=xl/ctrlProps/ctrlProp313.xml><?xml version="1.0" encoding="utf-8"?>
<formControlPr xmlns="http://schemas.microsoft.com/office/spreadsheetml/2009/9/main" objectType="Label" lockText="1"/>
</file>

<file path=xl/ctrlProps/ctrlProp314.xml><?xml version="1.0" encoding="utf-8"?>
<formControlPr xmlns="http://schemas.microsoft.com/office/spreadsheetml/2009/9/main" objectType="Label" lockText="1"/>
</file>

<file path=xl/ctrlProps/ctrlProp315.xml><?xml version="1.0" encoding="utf-8"?>
<formControlPr xmlns="http://schemas.microsoft.com/office/spreadsheetml/2009/9/main" objectType="Label" lockText="1"/>
</file>

<file path=xl/ctrlProps/ctrlProp316.xml><?xml version="1.0" encoding="utf-8"?>
<formControlPr xmlns="http://schemas.microsoft.com/office/spreadsheetml/2009/9/main" objectType="Label" lockText="1"/>
</file>

<file path=xl/ctrlProps/ctrlProp317.xml><?xml version="1.0" encoding="utf-8"?>
<formControlPr xmlns="http://schemas.microsoft.com/office/spreadsheetml/2009/9/main" objectType="Label" lockText="1"/>
</file>

<file path=xl/ctrlProps/ctrlProp318.xml><?xml version="1.0" encoding="utf-8"?>
<formControlPr xmlns="http://schemas.microsoft.com/office/spreadsheetml/2009/9/main" objectType="Label" lockText="1"/>
</file>

<file path=xl/ctrlProps/ctrlProp319.xml><?xml version="1.0" encoding="utf-8"?>
<formControlPr xmlns="http://schemas.microsoft.com/office/spreadsheetml/2009/9/main" objectType="Label" lockText="1"/>
</file>

<file path=xl/ctrlProps/ctrlProp320.xml><?xml version="1.0" encoding="utf-8"?>
<formControlPr xmlns="http://schemas.microsoft.com/office/spreadsheetml/2009/9/main" objectType="Label" lockText="1"/>
</file>

<file path=xl/ctrlProps/ctrlProp321.xml><?xml version="1.0" encoding="utf-8"?>
<formControlPr xmlns="http://schemas.microsoft.com/office/spreadsheetml/2009/9/main" objectType="Label" lockText="1"/>
</file>

<file path=xl/ctrlProps/ctrlProp322.xml><?xml version="1.0" encoding="utf-8"?>
<formControlPr xmlns="http://schemas.microsoft.com/office/spreadsheetml/2009/9/main" objectType="Label" lockText="1"/>
</file>

<file path=xl/ctrlProps/ctrlProp323.xml><?xml version="1.0" encoding="utf-8"?>
<formControlPr xmlns="http://schemas.microsoft.com/office/spreadsheetml/2009/9/main" objectType="Label" lockText="1"/>
</file>

<file path=xl/ctrlProps/ctrlProp324.xml><?xml version="1.0" encoding="utf-8"?>
<formControlPr xmlns="http://schemas.microsoft.com/office/spreadsheetml/2009/9/main" objectType="Label" lockText="1"/>
</file>

<file path=xl/ctrlProps/ctrlProp325.xml><?xml version="1.0" encoding="utf-8"?>
<formControlPr xmlns="http://schemas.microsoft.com/office/spreadsheetml/2009/9/main" objectType="Label" lockText="1"/>
</file>

<file path=xl/ctrlProps/ctrlProp326.xml><?xml version="1.0" encoding="utf-8"?>
<formControlPr xmlns="http://schemas.microsoft.com/office/spreadsheetml/2009/9/main" objectType="Label" lockText="1"/>
</file>

<file path=xl/ctrlProps/ctrlProp327.xml><?xml version="1.0" encoding="utf-8"?>
<formControlPr xmlns="http://schemas.microsoft.com/office/spreadsheetml/2009/9/main" objectType="Label" lockText="1"/>
</file>

<file path=xl/ctrlProps/ctrlProp328.xml><?xml version="1.0" encoding="utf-8"?>
<formControlPr xmlns="http://schemas.microsoft.com/office/spreadsheetml/2009/9/main" objectType="Label" lockText="1"/>
</file>

<file path=xl/ctrlProps/ctrlProp329.xml><?xml version="1.0" encoding="utf-8"?>
<formControlPr xmlns="http://schemas.microsoft.com/office/spreadsheetml/2009/9/main" objectType="Label" lockText="1"/>
</file>

<file path=xl/ctrlProps/ctrlProp330.xml><?xml version="1.0" encoding="utf-8"?>
<formControlPr xmlns="http://schemas.microsoft.com/office/spreadsheetml/2009/9/main" objectType="Label" lockText="1"/>
</file>

<file path=xl/ctrlProps/ctrlProp331.xml><?xml version="1.0" encoding="utf-8"?>
<formControlPr xmlns="http://schemas.microsoft.com/office/spreadsheetml/2009/9/main" objectType="Label" lockText="1"/>
</file>

<file path=xl/ctrlProps/ctrlProp332.xml><?xml version="1.0" encoding="utf-8"?>
<formControlPr xmlns="http://schemas.microsoft.com/office/spreadsheetml/2009/9/main" objectType="Label" lockText="1"/>
</file>

<file path=xl/ctrlProps/ctrlProp333.xml><?xml version="1.0" encoding="utf-8"?>
<formControlPr xmlns="http://schemas.microsoft.com/office/spreadsheetml/2009/9/main" objectType="Label" lockText="1"/>
</file>

<file path=xl/ctrlProps/ctrlProp334.xml><?xml version="1.0" encoding="utf-8"?>
<formControlPr xmlns="http://schemas.microsoft.com/office/spreadsheetml/2009/9/main" objectType="Label" lockText="1"/>
</file>

<file path=xl/ctrlProps/ctrlProp335.xml><?xml version="1.0" encoding="utf-8"?>
<formControlPr xmlns="http://schemas.microsoft.com/office/spreadsheetml/2009/9/main" objectType="Label" lockText="1"/>
</file>

<file path=xl/ctrlProps/ctrlProp336.xml><?xml version="1.0" encoding="utf-8"?>
<formControlPr xmlns="http://schemas.microsoft.com/office/spreadsheetml/2009/9/main" objectType="Label" lockText="1"/>
</file>

<file path=xl/ctrlProps/ctrlProp337.xml><?xml version="1.0" encoding="utf-8"?>
<formControlPr xmlns="http://schemas.microsoft.com/office/spreadsheetml/2009/9/main" objectType="Label" lockText="1"/>
</file>

<file path=xl/ctrlProps/ctrlProp338.xml><?xml version="1.0" encoding="utf-8"?>
<formControlPr xmlns="http://schemas.microsoft.com/office/spreadsheetml/2009/9/main" objectType="Label" lockText="1"/>
</file>

<file path=xl/ctrlProps/ctrlProp339.xml><?xml version="1.0" encoding="utf-8"?>
<formControlPr xmlns="http://schemas.microsoft.com/office/spreadsheetml/2009/9/main" objectType="Label" lockText="1"/>
</file>

<file path=xl/ctrlProps/ctrlProp340.xml><?xml version="1.0" encoding="utf-8"?>
<formControlPr xmlns="http://schemas.microsoft.com/office/spreadsheetml/2009/9/main" objectType="Label" lockText="1"/>
</file>

<file path=xl/ctrlProps/ctrlProp341.xml><?xml version="1.0" encoding="utf-8"?>
<formControlPr xmlns="http://schemas.microsoft.com/office/spreadsheetml/2009/9/main" objectType="Label" lockText="1"/>
</file>

<file path=xl/ctrlProps/ctrlProp342.xml><?xml version="1.0" encoding="utf-8"?>
<formControlPr xmlns="http://schemas.microsoft.com/office/spreadsheetml/2009/9/main" objectType="Label" lockText="1"/>
</file>

<file path=xl/ctrlProps/ctrlProp343.xml><?xml version="1.0" encoding="utf-8"?>
<formControlPr xmlns="http://schemas.microsoft.com/office/spreadsheetml/2009/9/main" objectType="Label" lockText="1"/>
</file>

<file path=xl/ctrlProps/ctrlProp344.xml><?xml version="1.0" encoding="utf-8"?>
<formControlPr xmlns="http://schemas.microsoft.com/office/spreadsheetml/2009/9/main" objectType="Label" lockText="1"/>
</file>

<file path=xl/ctrlProps/ctrlProp345.xml><?xml version="1.0" encoding="utf-8"?>
<formControlPr xmlns="http://schemas.microsoft.com/office/spreadsheetml/2009/9/main" objectType="Label" lockText="1"/>
</file>

<file path=xl/ctrlProps/ctrlProp346.xml><?xml version="1.0" encoding="utf-8"?>
<formControlPr xmlns="http://schemas.microsoft.com/office/spreadsheetml/2009/9/main" objectType="Label" lockText="1"/>
</file>

<file path=xl/ctrlProps/ctrlProp347.xml><?xml version="1.0" encoding="utf-8"?>
<formControlPr xmlns="http://schemas.microsoft.com/office/spreadsheetml/2009/9/main" objectType="Label" lockText="1"/>
</file>

<file path=xl/ctrlProps/ctrlProp348.xml><?xml version="1.0" encoding="utf-8"?>
<formControlPr xmlns="http://schemas.microsoft.com/office/spreadsheetml/2009/9/main" objectType="Label" lockText="1"/>
</file>

<file path=xl/ctrlProps/ctrlProp349.xml><?xml version="1.0" encoding="utf-8"?>
<formControlPr xmlns="http://schemas.microsoft.com/office/spreadsheetml/2009/9/main" objectType="Label" lockText="1"/>
</file>

<file path=xl/ctrlProps/ctrlProp350.xml><?xml version="1.0" encoding="utf-8"?>
<formControlPr xmlns="http://schemas.microsoft.com/office/spreadsheetml/2009/9/main" objectType="Label" lockText="1"/>
</file>

<file path=xl/ctrlProps/ctrlProp351.xml><?xml version="1.0" encoding="utf-8"?>
<formControlPr xmlns="http://schemas.microsoft.com/office/spreadsheetml/2009/9/main" objectType="Label" lockText="1"/>
</file>

<file path=xl/ctrlProps/ctrlProp352.xml><?xml version="1.0" encoding="utf-8"?>
<formControlPr xmlns="http://schemas.microsoft.com/office/spreadsheetml/2009/9/main" objectType="Label" lockText="1"/>
</file>

<file path=xl/ctrlProps/ctrlProp353.xml><?xml version="1.0" encoding="utf-8"?>
<formControlPr xmlns="http://schemas.microsoft.com/office/spreadsheetml/2009/9/main" objectType="Label" lockText="1"/>
</file>

<file path=xl/ctrlProps/ctrlProp354.xml><?xml version="1.0" encoding="utf-8"?>
<formControlPr xmlns="http://schemas.microsoft.com/office/spreadsheetml/2009/9/main" objectType="Label" lockText="1"/>
</file>

<file path=xl/ctrlProps/ctrlProp355.xml><?xml version="1.0" encoding="utf-8"?>
<formControlPr xmlns="http://schemas.microsoft.com/office/spreadsheetml/2009/9/main" objectType="Label" lockText="1"/>
</file>

<file path=xl/ctrlProps/ctrlProp356.xml><?xml version="1.0" encoding="utf-8"?>
<formControlPr xmlns="http://schemas.microsoft.com/office/spreadsheetml/2009/9/main" objectType="Label" lockText="1"/>
</file>

<file path=xl/ctrlProps/ctrlProp357.xml><?xml version="1.0" encoding="utf-8"?>
<formControlPr xmlns="http://schemas.microsoft.com/office/spreadsheetml/2009/9/main" objectType="Label" lockText="1"/>
</file>

<file path=xl/ctrlProps/ctrlProp358.xml><?xml version="1.0" encoding="utf-8"?>
<formControlPr xmlns="http://schemas.microsoft.com/office/spreadsheetml/2009/9/main" objectType="Label" lockText="1"/>
</file>

<file path=xl/ctrlProps/ctrlProp359.xml><?xml version="1.0" encoding="utf-8"?>
<formControlPr xmlns="http://schemas.microsoft.com/office/spreadsheetml/2009/9/main" objectType="Label" lockText="1"/>
</file>

<file path=xl/ctrlProps/ctrlProp360.xml><?xml version="1.0" encoding="utf-8"?>
<formControlPr xmlns="http://schemas.microsoft.com/office/spreadsheetml/2009/9/main" objectType="Label" lockText="1"/>
</file>

<file path=xl/ctrlProps/ctrlProp361.xml><?xml version="1.0" encoding="utf-8"?>
<formControlPr xmlns="http://schemas.microsoft.com/office/spreadsheetml/2009/9/main" objectType="Label" lockText="1"/>
</file>

<file path=xl/ctrlProps/ctrlProp362.xml><?xml version="1.0" encoding="utf-8"?>
<formControlPr xmlns="http://schemas.microsoft.com/office/spreadsheetml/2009/9/main" objectType="Label" lockText="1"/>
</file>

<file path=xl/ctrlProps/ctrlProp363.xml><?xml version="1.0" encoding="utf-8"?>
<formControlPr xmlns="http://schemas.microsoft.com/office/spreadsheetml/2009/9/main" objectType="Label" lockText="1"/>
</file>

<file path=xl/ctrlProps/ctrlProp364.xml><?xml version="1.0" encoding="utf-8"?>
<formControlPr xmlns="http://schemas.microsoft.com/office/spreadsheetml/2009/9/main" objectType="Label" lockText="1"/>
</file>

<file path=xl/ctrlProps/ctrlProp365.xml><?xml version="1.0" encoding="utf-8"?>
<formControlPr xmlns="http://schemas.microsoft.com/office/spreadsheetml/2009/9/main" objectType="Label" lockText="1"/>
</file>

<file path=xl/ctrlProps/ctrlProp366.xml><?xml version="1.0" encoding="utf-8"?>
<formControlPr xmlns="http://schemas.microsoft.com/office/spreadsheetml/2009/9/main" objectType="Label" lockText="1"/>
</file>

<file path=xl/ctrlProps/ctrlProp367.xml><?xml version="1.0" encoding="utf-8"?>
<formControlPr xmlns="http://schemas.microsoft.com/office/spreadsheetml/2009/9/main" objectType="Label" lockText="1"/>
</file>

<file path=xl/ctrlProps/ctrlProp368.xml><?xml version="1.0" encoding="utf-8"?>
<formControlPr xmlns="http://schemas.microsoft.com/office/spreadsheetml/2009/9/main" objectType="Label" lockText="1"/>
</file>

<file path=xl/ctrlProps/ctrlProp369.xml><?xml version="1.0" encoding="utf-8"?>
<formControlPr xmlns="http://schemas.microsoft.com/office/spreadsheetml/2009/9/main" objectType="Label" lockText="1"/>
</file>

<file path=xl/ctrlProps/ctrlProp370.xml><?xml version="1.0" encoding="utf-8"?>
<formControlPr xmlns="http://schemas.microsoft.com/office/spreadsheetml/2009/9/main" objectType="Label" lockText="1"/>
</file>

<file path=xl/ctrlProps/ctrlProp371.xml><?xml version="1.0" encoding="utf-8"?>
<formControlPr xmlns="http://schemas.microsoft.com/office/spreadsheetml/2009/9/main" objectType="Label" lockText="1"/>
</file>

<file path=xl/ctrlProps/ctrlProp372.xml><?xml version="1.0" encoding="utf-8"?>
<formControlPr xmlns="http://schemas.microsoft.com/office/spreadsheetml/2009/9/main" objectType="Label" lockText="1"/>
</file>

<file path=xl/ctrlProps/ctrlProp373.xml><?xml version="1.0" encoding="utf-8"?>
<formControlPr xmlns="http://schemas.microsoft.com/office/spreadsheetml/2009/9/main" objectType="Label" lockText="1"/>
</file>

<file path=xl/ctrlProps/ctrlProp374.xml><?xml version="1.0" encoding="utf-8"?>
<formControlPr xmlns="http://schemas.microsoft.com/office/spreadsheetml/2009/9/main" objectType="Label" lockText="1"/>
</file>

<file path=xl/ctrlProps/ctrlProp375.xml><?xml version="1.0" encoding="utf-8"?>
<formControlPr xmlns="http://schemas.microsoft.com/office/spreadsheetml/2009/9/main" objectType="Label" lockText="1"/>
</file>

<file path=xl/ctrlProps/ctrlProp376.xml><?xml version="1.0" encoding="utf-8"?>
<formControlPr xmlns="http://schemas.microsoft.com/office/spreadsheetml/2009/9/main" objectType="Label" lockText="1"/>
</file>

<file path=xl/ctrlProps/ctrlProp377.xml><?xml version="1.0" encoding="utf-8"?>
<formControlPr xmlns="http://schemas.microsoft.com/office/spreadsheetml/2009/9/main" objectType="Label" lockText="1"/>
</file>

<file path=xl/ctrlProps/ctrlProp378.xml><?xml version="1.0" encoding="utf-8"?>
<formControlPr xmlns="http://schemas.microsoft.com/office/spreadsheetml/2009/9/main" objectType="Label" lockText="1"/>
</file>

<file path=xl/ctrlProps/ctrlProp379.xml><?xml version="1.0" encoding="utf-8"?>
<formControlPr xmlns="http://schemas.microsoft.com/office/spreadsheetml/2009/9/main" objectType="Label" lockText="1"/>
</file>

<file path=xl/ctrlProps/ctrlProp380.xml><?xml version="1.0" encoding="utf-8"?>
<formControlPr xmlns="http://schemas.microsoft.com/office/spreadsheetml/2009/9/main" objectType="Label" lockText="1"/>
</file>

<file path=xl/ctrlProps/ctrlProp381.xml><?xml version="1.0" encoding="utf-8"?>
<formControlPr xmlns="http://schemas.microsoft.com/office/spreadsheetml/2009/9/main" objectType="Label" lockText="1"/>
</file>

<file path=xl/ctrlProps/ctrlProp382.xml><?xml version="1.0" encoding="utf-8"?>
<formControlPr xmlns="http://schemas.microsoft.com/office/spreadsheetml/2009/9/main" objectType="Label" lockText="1"/>
</file>

<file path=xl/ctrlProps/ctrlProp383.xml><?xml version="1.0" encoding="utf-8"?>
<formControlPr xmlns="http://schemas.microsoft.com/office/spreadsheetml/2009/9/main" objectType="Label" lockText="1"/>
</file>

<file path=xl/ctrlProps/ctrlProp384.xml><?xml version="1.0" encoding="utf-8"?>
<formControlPr xmlns="http://schemas.microsoft.com/office/spreadsheetml/2009/9/main" objectType="Label" lockText="1"/>
</file>

<file path=xl/ctrlProps/ctrlProp385.xml><?xml version="1.0" encoding="utf-8"?>
<formControlPr xmlns="http://schemas.microsoft.com/office/spreadsheetml/2009/9/main" objectType="Label" lockText="1"/>
</file>

<file path=xl/ctrlProps/ctrlProp386.xml><?xml version="1.0" encoding="utf-8"?>
<formControlPr xmlns="http://schemas.microsoft.com/office/spreadsheetml/2009/9/main" objectType="Label" lockText="1"/>
</file>

<file path=xl/ctrlProps/ctrlProp387.xml><?xml version="1.0" encoding="utf-8"?>
<formControlPr xmlns="http://schemas.microsoft.com/office/spreadsheetml/2009/9/main" objectType="Label" lockText="1"/>
</file>

<file path=xl/ctrlProps/ctrlProp388.xml><?xml version="1.0" encoding="utf-8"?>
<formControlPr xmlns="http://schemas.microsoft.com/office/spreadsheetml/2009/9/main" objectType="Label" lockText="1"/>
</file>

<file path=xl/ctrlProps/ctrlProp389.xml><?xml version="1.0" encoding="utf-8"?>
<formControlPr xmlns="http://schemas.microsoft.com/office/spreadsheetml/2009/9/main" objectType="Label" lockText="1"/>
</file>

<file path=xl/ctrlProps/ctrlProp390.xml><?xml version="1.0" encoding="utf-8"?>
<formControlPr xmlns="http://schemas.microsoft.com/office/spreadsheetml/2009/9/main" objectType="Label" lockText="1"/>
</file>

<file path=xl/ctrlProps/ctrlProp391.xml><?xml version="1.0" encoding="utf-8"?>
<formControlPr xmlns="http://schemas.microsoft.com/office/spreadsheetml/2009/9/main" objectType="Label" lockText="1"/>
</file>

<file path=xl/ctrlProps/ctrlProp392.xml><?xml version="1.0" encoding="utf-8"?>
<formControlPr xmlns="http://schemas.microsoft.com/office/spreadsheetml/2009/9/main" objectType="Label" lockText="1"/>
</file>

<file path=xl/ctrlProps/ctrlProp393.xml><?xml version="1.0" encoding="utf-8"?>
<formControlPr xmlns="http://schemas.microsoft.com/office/spreadsheetml/2009/9/main" objectType="Label" lockText="1"/>
</file>

<file path=xl/ctrlProps/ctrlProp394.xml><?xml version="1.0" encoding="utf-8"?>
<formControlPr xmlns="http://schemas.microsoft.com/office/spreadsheetml/2009/9/main" objectType="Label" lockText="1"/>
</file>

<file path=xl/ctrlProps/ctrlProp395.xml><?xml version="1.0" encoding="utf-8"?>
<formControlPr xmlns="http://schemas.microsoft.com/office/spreadsheetml/2009/9/main" objectType="Label" lockText="1"/>
</file>

<file path=xl/ctrlProps/ctrlProp396.xml><?xml version="1.0" encoding="utf-8"?>
<formControlPr xmlns="http://schemas.microsoft.com/office/spreadsheetml/2009/9/main" objectType="Label" lockText="1"/>
</file>

<file path=xl/ctrlProps/ctrlProp397.xml><?xml version="1.0" encoding="utf-8"?>
<formControlPr xmlns="http://schemas.microsoft.com/office/spreadsheetml/2009/9/main" objectType="Label" lockText="1"/>
</file>

<file path=xl/ctrlProps/ctrlProp398.xml><?xml version="1.0" encoding="utf-8"?>
<formControlPr xmlns="http://schemas.microsoft.com/office/spreadsheetml/2009/9/main" objectType="Label" lockText="1"/>
</file>

<file path=xl/ctrlProps/ctrlProp399.xml><?xml version="1.0" encoding="utf-8"?>
<formControlPr xmlns="http://schemas.microsoft.com/office/spreadsheetml/2009/9/main" objectType="Label" lockText="1"/>
</file>

<file path=xl/ctrlProps/ctrlProp400.xml><?xml version="1.0" encoding="utf-8"?>
<formControlPr xmlns="http://schemas.microsoft.com/office/spreadsheetml/2009/9/main" objectType="Label" lockText="1"/>
</file>

<file path=xl/ctrlProps/ctrlProp401.xml><?xml version="1.0" encoding="utf-8"?>
<formControlPr xmlns="http://schemas.microsoft.com/office/spreadsheetml/2009/9/main" objectType="Label" lockText="1"/>
</file>

<file path=xl/ctrlProps/ctrlProp402.xml><?xml version="1.0" encoding="utf-8"?>
<formControlPr xmlns="http://schemas.microsoft.com/office/spreadsheetml/2009/9/main" objectType="Label" lockText="1"/>
</file>

<file path=xl/ctrlProps/ctrlProp403.xml><?xml version="1.0" encoding="utf-8"?>
<formControlPr xmlns="http://schemas.microsoft.com/office/spreadsheetml/2009/9/main" objectType="Label" lockText="1"/>
</file>

<file path=xl/ctrlProps/ctrlProp404.xml><?xml version="1.0" encoding="utf-8"?>
<formControlPr xmlns="http://schemas.microsoft.com/office/spreadsheetml/2009/9/main" objectType="Label" lockText="1"/>
</file>

<file path=xl/ctrlProps/ctrlProp405.xml><?xml version="1.0" encoding="utf-8"?>
<formControlPr xmlns="http://schemas.microsoft.com/office/spreadsheetml/2009/9/main" objectType="Label" lockText="1"/>
</file>

<file path=xl/ctrlProps/ctrlProp406.xml><?xml version="1.0" encoding="utf-8"?>
<formControlPr xmlns="http://schemas.microsoft.com/office/spreadsheetml/2009/9/main" objectType="Label" lockText="1"/>
</file>

<file path=xl/ctrlProps/ctrlProp407.xml><?xml version="1.0" encoding="utf-8"?>
<formControlPr xmlns="http://schemas.microsoft.com/office/spreadsheetml/2009/9/main" objectType="Label" lockText="1"/>
</file>

<file path=xl/ctrlProps/ctrlProp408.xml><?xml version="1.0" encoding="utf-8"?>
<formControlPr xmlns="http://schemas.microsoft.com/office/spreadsheetml/2009/9/main" objectType="Label" lockText="1"/>
</file>

<file path=xl/ctrlProps/ctrlProp409.xml><?xml version="1.0" encoding="utf-8"?>
<formControlPr xmlns="http://schemas.microsoft.com/office/spreadsheetml/2009/9/main" objectType="Label" lockText="1"/>
</file>

<file path=xl/ctrlProps/ctrlProp410.xml><?xml version="1.0" encoding="utf-8"?>
<formControlPr xmlns="http://schemas.microsoft.com/office/spreadsheetml/2009/9/main" objectType="Label" lockText="1"/>
</file>

<file path=xl/ctrlProps/ctrlProp411.xml><?xml version="1.0" encoding="utf-8"?>
<formControlPr xmlns="http://schemas.microsoft.com/office/spreadsheetml/2009/9/main" objectType="Label" lockText="1"/>
</file>

<file path=xl/ctrlProps/ctrlProp412.xml><?xml version="1.0" encoding="utf-8"?>
<formControlPr xmlns="http://schemas.microsoft.com/office/spreadsheetml/2009/9/main" objectType="Label" lockText="1"/>
</file>

<file path=xl/ctrlProps/ctrlProp413.xml><?xml version="1.0" encoding="utf-8"?>
<formControlPr xmlns="http://schemas.microsoft.com/office/spreadsheetml/2009/9/main" objectType="Label" lockText="1"/>
</file>

<file path=xl/ctrlProps/ctrlProp414.xml><?xml version="1.0" encoding="utf-8"?>
<formControlPr xmlns="http://schemas.microsoft.com/office/spreadsheetml/2009/9/main" objectType="Label" lockText="1"/>
</file>

<file path=xl/ctrlProps/ctrlProp415.xml><?xml version="1.0" encoding="utf-8"?>
<formControlPr xmlns="http://schemas.microsoft.com/office/spreadsheetml/2009/9/main" objectType="Label" lockText="1"/>
</file>

<file path=xl/ctrlProps/ctrlProp416.xml><?xml version="1.0" encoding="utf-8"?>
<formControlPr xmlns="http://schemas.microsoft.com/office/spreadsheetml/2009/9/main" objectType="Label" lockText="1"/>
</file>

<file path=xl/ctrlProps/ctrlProp417.xml><?xml version="1.0" encoding="utf-8"?>
<formControlPr xmlns="http://schemas.microsoft.com/office/spreadsheetml/2009/9/main" objectType="Label" lockText="1"/>
</file>

<file path=xl/ctrlProps/ctrlProp418.xml><?xml version="1.0" encoding="utf-8"?>
<formControlPr xmlns="http://schemas.microsoft.com/office/spreadsheetml/2009/9/main" objectType="Label" lockText="1"/>
</file>

<file path=xl/ctrlProps/ctrlProp419.xml><?xml version="1.0" encoding="utf-8"?>
<formControlPr xmlns="http://schemas.microsoft.com/office/spreadsheetml/2009/9/main" objectType="Label" lockText="1"/>
</file>

<file path=xl/ctrlProps/ctrlProp420.xml><?xml version="1.0" encoding="utf-8"?>
<formControlPr xmlns="http://schemas.microsoft.com/office/spreadsheetml/2009/9/main" objectType="Label" lockText="1"/>
</file>

<file path=xl/ctrlProps/ctrlProp421.xml><?xml version="1.0" encoding="utf-8"?>
<formControlPr xmlns="http://schemas.microsoft.com/office/spreadsheetml/2009/9/main" objectType="Label" lockText="1"/>
</file>

<file path=xl/ctrlProps/ctrlProp422.xml><?xml version="1.0" encoding="utf-8"?>
<formControlPr xmlns="http://schemas.microsoft.com/office/spreadsheetml/2009/9/main" objectType="Label" lockText="1"/>
</file>

<file path=xl/ctrlProps/ctrlProp423.xml><?xml version="1.0" encoding="utf-8"?>
<formControlPr xmlns="http://schemas.microsoft.com/office/spreadsheetml/2009/9/main" objectType="Label" lockText="1"/>
</file>

<file path=xl/ctrlProps/ctrlProp424.xml><?xml version="1.0" encoding="utf-8"?>
<formControlPr xmlns="http://schemas.microsoft.com/office/spreadsheetml/2009/9/main" objectType="Label" lockText="1"/>
</file>

<file path=xl/ctrlProps/ctrlProp425.xml><?xml version="1.0" encoding="utf-8"?>
<formControlPr xmlns="http://schemas.microsoft.com/office/spreadsheetml/2009/9/main" objectType="Label" lockText="1"/>
</file>

<file path=xl/ctrlProps/ctrlProp426.xml><?xml version="1.0" encoding="utf-8"?>
<formControlPr xmlns="http://schemas.microsoft.com/office/spreadsheetml/2009/9/main" objectType="Label" lockText="1"/>
</file>

<file path=xl/ctrlProps/ctrlProp427.xml><?xml version="1.0" encoding="utf-8"?>
<formControlPr xmlns="http://schemas.microsoft.com/office/spreadsheetml/2009/9/main" objectType="Label" lockText="1"/>
</file>

<file path=xl/ctrlProps/ctrlProp428.xml><?xml version="1.0" encoding="utf-8"?>
<formControlPr xmlns="http://schemas.microsoft.com/office/spreadsheetml/2009/9/main" objectType="Label" lockText="1"/>
</file>

<file path=xl/ctrlProps/ctrlProp429.xml><?xml version="1.0" encoding="utf-8"?>
<formControlPr xmlns="http://schemas.microsoft.com/office/spreadsheetml/2009/9/main" objectType="Label" lockText="1"/>
</file>

<file path=xl/ctrlProps/ctrlProp430.xml><?xml version="1.0" encoding="utf-8"?>
<formControlPr xmlns="http://schemas.microsoft.com/office/spreadsheetml/2009/9/main" objectType="Label" lockText="1"/>
</file>

<file path=xl/ctrlProps/ctrlProp431.xml><?xml version="1.0" encoding="utf-8"?>
<formControlPr xmlns="http://schemas.microsoft.com/office/spreadsheetml/2009/9/main" objectType="Label" lockText="1"/>
</file>

<file path=xl/ctrlProps/ctrlProp432.xml><?xml version="1.0" encoding="utf-8"?>
<formControlPr xmlns="http://schemas.microsoft.com/office/spreadsheetml/2009/9/main" objectType="Label" lockText="1"/>
</file>

<file path=xl/ctrlProps/ctrlProp433.xml><?xml version="1.0" encoding="utf-8"?>
<formControlPr xmlns="http://schemas.microsoft.com/office/spreadsheetml/2009/9/main" objectType="Label" lockText="1"/>
</file>

<file path=xl/ctrlProps/ctrlProp434.xml><?xml version="1.0" encoding="utf-8"?>
<formControlPr xmlns="http://schemas.microsoft.com/office/spreadsheetml/2009/9/main" objectType="Label" lockText="1"/>
</file>

<file path=xl/ctrlProps/ctrlProp435.xml><?xml version="1.0" encoding="utf-8"?>
<formControlPr xmlns="http://schemas.microsoft.com/office/spreadsheetml/2009/9/main" objectType="Label" lockText="1"/>
</file>

<file path=xl/ctrlProps/ctrlProp436.xml><?xml version="1.0" encoding="utf-8"?>
<formControlPr xmlns="http://schemas.microsoft.com/office/spreadsheetml/2009/9/main" objectType="Label" lockText="1"/>
</file>

<file path=xl/ctrlProps/ctrlProp437.xml><?xml version="1.0" encoding="utf-8"?>
<formControlPr xmlns="http://schemas.microsoft.com/office/spreadsheetml/2009/9/main" objectType="Label" lockText="1"/>
</file>

<file path=xl/ctrlProps/ctrlProp438.xml><?xml version="1.0" encoding="utf-8"?>
<formControlPr xmlns="http://schemas.microsoft.com/office/spreadsheetml/2009/9/main" objectType="Label" lockText="1"/>
</file>

<file path=xl/ctrlProps/ctrlProp439.xml><?xml version="1.0" encoding="utf-8"?>
<formControlPr xmlns="http://schemas.microsoft.com/office/spreadsheetml/2009/9/main" objectType="Label" lockText="1"/>
</file>

<file path=xl/ctrlProps/ctrlProp440.xml><?xml version="1.0" encoding="utf-8"?>
<formControlPr xmlns="http://schemas.microsoft.com/office/spreadsheetml/2009/9/main" objectType="Label" lockText="1"/>
</file>

<file path=xl/ctrlProps/ctrlProp441.xml><?xml version="1.0" encoding="utf-8"?>
<formControlPr xmlns="http://schemas.microsoft.com/office/spreadsheetml/2009/9/main" objectType="Label" lockText="1"/>
</file>

<file path=xl/ctrlProps/ctrlProp442.xml><?xml version="1.0" encoding="utf-8"?>
<formControlPr xmlns="http://schemas.microsoft.com/office/spreadsheetml/2009/9/main" objectType="Label" lockText="1"/>
</file>

<file path=xl/ctrlProps/ctrlProp443.xml><?xml version="1.0" encoding="utf-8"?>
<formControlPr xmlns="http://schemas.microsoft.com/office/spreadsheetml/2009/9/main" objectType="Label" lockText="1"/>
</file>

<file path=xl/ctrlProps/ctrlProp444.xml><?xml version="1.0" encoding="utf-8"?>
<formControlPr xmlns="http://schemas.microsoft.com/office/spreadsheetml/2009/9/main" objectType="Label" lockText="1"/>
</file>

<file path=xl/ctrlProps/ctrlProp445.xml><?xml version="1.0" encoding="utf-8"?>
<formControlPr xmlns="http://schemas.microsoft.com/office/spreadsheetml/2009/9/main" objectType="Label" lockText="1"/>
</file>

<file path=xl/ctrlProps/ctrlProp446.xml><?xml version="1.0" encoding="utf-8"?>
<formControlPr xmlns="http://schemas.microsoft.com/office/spreadsheetml/2009/9/main" objectType="Label" lockText="1"/>
</file>

<file path=xl/ctrlProps/ctrlProp447.xml><?xml version="1.0" encoding="utf-8"?>
<formControlPr xmlns="http://schemas.microsoft.com/office/spreadsheetml/2009/9/main" objectType="Label" lockText="1"/>
</file>

<file path=xl/ctrlProps/ctrlProp448.xml><?xml version="1.0" encoding="utf-8"?>
<formControlPr xmlns="http://schemas.microsoft.com/office/spreadsheetml/2009/9/main" objectType="Label" lockText="1"/>
</file>

<file path=xl/ctrlProps/ctrlProp449.xml><?xml version="1.0" encoding="utf-8"?>
<formControlPr xmlns="http://schemas.microsoft.com/office/spreadsheetml/2009/9/main" objectType="Label" lockText="1"/>
</file>

<file path=xl/ctrlProps/ctrlProp450.xml><?xml version="1.0" encoding="utf-8"?>
<formControlPr xmlns="http://schemas.microsoft.com/office/spreadsheetml/2009/9/main" objectType="Label" lockText="1"/>
</file>

<file path=xl/ctrlProps/ctrlProp451.xml><?xml version="1.0" encoding="utf-8"?>
<formControlPr xmlns="http://schemas.microsoft.com/office/spreadsheetml/2009/9/main" objectType="Label" lockText="1"/>
</file>

<file path=xl/ctrlProps/ctrlProp452.xml><?xml version="1.0" encoding="utf-8"?>
<formControlPr xmlns="http://schemas.microsoft.com/office/spreadsheetml/2009/9/main" objectType="Label" lockText="1"/>
</file>

<file path=xl/ctrlProps/ctrlProp453.xml><?xml version="1.0" encoding="utf-8"?>
<formControlPr xmlns="http://schemas.microsoft.com/office/spreadsheetml/2009/9/main" objectType="Label" lockText="1"/>
</file>

<file path=xl/ctrlProps/ctrlProp454.xml><?xml version="1.0" encoding="utf-8"?>
<formControlPr xmlns="http://schemas.microsoft.com/office/spreadsheetml/2009/9/main" objectType="Label" lockText="1"/>
</file>

<file path=xl/ctrlProps/ctrlProp455.xml><?xml version="1.0" encoding="utf-8"?>
<formControlPr xmlns="http://schemas.microsoft.com/office/spreadsheetml/2009/9/main" objectType="Label" lockText="1"/>
</file>

<file path=xl/ctrlProps/ctrlProp456.xml><?xml version="1.0" encoding="utf-8"?>
<formControlPr xmlns="http://schemas.microsoft.com/office/spreadsheetml/2009/9/main" objectType="Label" lockText="1"/>
</file>

<file path=xl/ctrlProps/ctrlProp457.xml><?xml version="1.0" encoding="utf-8"?>
<formControlPr xmlns="http://schemas.microsoft.com/office/spreadsheetml/2009/9/main" objectType="Label" lockText="1"/>
</file>

<file path=xl/ctrlProps/ctrlProp458.xml><?xml version="1.0" encoding="utf-8"?>
<formControlPr xmlns="http://schemas.microsoft.com/office/spreadsheetml/2009/9/main" objectType="Label" lockText="1"/>
</file>

<file path=xl/ctrlProps/ctrlProp459.xml><?xml version="1.0" encoding="utf-8"?>
<formControlPr xmlns="http://schemas.microsoft.com/office/spreadsheetml/2009/9/main" objectType="Label" lockText="1"/>
</file>

<file path=xl/ctrlProps/ctrlProp460.xml><?xml version="1.0" encoding="utf-8"?>
<formControlPr xmlns="http://schemas.microsoft.com/office/spreadsheetml/2009/9/main" objectType="Label" lockText="1"/>
</file>

<file path=xl/ctrlProps/ctrlProp461.xml><?xml version="1.0" encoding="utf-8"?>
<formControlPr xmlns="http://schemas.microsoft.com/office/spreadsheetml/2009/9/main" objectType="Label" lockText="1"/>
</file>

<file path=xl/ctrlProps/ctrlProp462.xml><?xml version="1.0" encoding="utf-8"?>
<formControlPr xmlns="http://schemas.microsoft.com/office/spreadsheetml/2009/9/main" objectType="Label" lockText="1"/>
</file>

<file path=xl/ctrlProps/ctrlProp463.xml><?xml version="1.0" encoding="utf-8"?>
<formControlPr xmlns="http://schemas.microsoft.com/office/spreadsheetml/2009/9/main" objectType="Label" lockText="1"/>
</file>

<file path=xl/ctrlProps/ctrlProp464.xml><?xml version="1.0" encoding="utf-8"?>
<formControlPr xmlns="http://schemas.microsoft.com/office/spreadsheetml/2009/9/main" objectType="Label" lockText="1"/>
</file>

<file path=xl/ctrlProps/ctrlProp465.xml><?xml version="1.0" encoding="utf-8"?>
<formControlPr xmlns="http://schemas.microsoft.com/office/spreadsheetml/2009/9/main" objectType="Label" lockText="1"/>
</file>

<file path=xl/ctrlProps/ctrlProp466.xml><?xml version="1.0" encoding="utf-8"?>
<formControlPr xmlns="http://schemas.microsoft.com/office/spreadsheetml/2009/9/main" objectType="Label" lockText="1"/>
</file>

<file path=xl/ctrlProps/ctrlProp467.xml><?xml version="1.0" encoding="utf-8"?>
<formControlPr xmlns="http://schemas.microsoft.com/office/spreadsheetml/2009/9/main" objectType="Label" lockText="1"/>
</file>

<file path=xl/ctrlProps/ctrlProp468.xml><?xml version="1.0" encoding="utf-8"?>
<formControlPr xmlns="http://schemas.microsoft.com/office/spreadsheetml/2009/9/main" objectType="Label" lockText="1"/>
</file>

<file path=xl/ctrlProps/ctrlProp469.xml><?xml version="1.0" encoding="utf-8"?>
<formControlPr xmlns="http://schemas.microsoft.com/office/spreadsheetml/2009/9/main" objectType="Label" lockText="1"/>
</file>

<file path=xl/ctrlProps/ctrlProp470.xml><?xml version="1.0" encoding="utf-8"?>
<formControlPr xmlns="http://schemas.microsoft.com/office/spreadsheetml/2009/9/main" objectType="Label" lockText="1"/>
</file>

<file path=xl/ctrlProps/ctrlProp471.xml><?xml version="1.0" encoding="utf-8"?>
<formControlPr xmlns="http://schemas.microsoft.com/office/spreadsheetml/2009/9/main" objectType="Label" lockText="1"/>
</file>

<file path=xl/ctrlProps/ctrlProp472.xml><?xml version="1.0" encoding="utf-8"?>
<formControlPr xmlns="http://schemas.microsoft.com/office/spreadsheetml/2009/9/main" objectType="Label" lockText="1"/>
</file>

<file path=xl/ctrlProps/ctrlProp473.xml><?xml version="1.0" encoding="utf-8"?>
<formControlPr xmlns="http://schemas.microsoft.com/office/spreadsheetml/2009/9/main" objectType="Label" lockText="1"/>
</file>

<file path=xl/ctrlProps/ctrlProp474.xml><?xml version="1.0" encoding="utf-8"?>
<formControlPr xmlns="http://schemas.microsoft.com/office/spreadsheetml/2009/9/main" objectType="Label" lockText="1"/>
</file>

<file path=xl/ctrlProps/ctrlProp475.xml><?xml version="1.0" encoding="utf-8"?>
<formControlPr xmlns="http://schemas.microsoft.com/office/spreadsheetml/2009/9/main" objectType="Label" lockText="1"/>
</file>

<file path=xl/ctrlProps/ctrlProp476.xml><?xml version="1.0" encoding="utf-8"?>
<formControlPr xmlns="http://schemas.microsoft.com/office/spreadsheetml/2009/9/main" objectType="Label" lockText="1"/>
</file>

<file path=xl/ctrlProps/ctrlProp477.xml><?xml version="1.0" encoding="utf-8"?>
<formControlPr xmlns="http://schemas.microsoft.com/office/spreadsheetml/2009/9/main" objectType="Label" lockText="1"/>
</file>

<file path=xl/ctrlProps/ctrlProp478.xml><?xml version="1.0" encoding="utf-8"?>
<formControlPr xmlns="http://schemas.microsoft.com/office/spreadsheetml/2009/9/main" objectType="Label" lockText="1"/>
</file>

<file path=xl/ctrlProps/ctrlProp479.xml><?xml version="1.0" encoding="utf-8"?>
<formControlPr xmlns="http://schemas.microsoft.com/office/spreadsheetml/2009/9/main" objectType="Label" lockText="1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44" Type="http://schemas.openxmlformats.org/officeDocument/2006/relationships/ctrlProp" Target="../ctrlProps/ctrlProp44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424" Type="http://schemas.openxmlformats.org/officeDocument/2006/relationships/ctrlProp" Target="../ctrlProps/ctrlProp421.xml"/><Relationship Id="rId466" Type="http://schemas.openxmlformats.org/officeDocument/2006/relationships/ctrlProp" Target="../ctrlProps/ctrlProp46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477" Type="http://schemas.openxmlformats.org/officeDocument/2006/relationships/ctrlProp" Target="../ctrlProps/ctrlProp474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358" Type="http://schemas.openxmlformats.org/officeDocument/2006/relationships/ctrlProp" Target="../ctrlProps/ctrlProp355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25" Type="http://schemas.openxmlformats.org/officeDocument/2006/relationships/ctrlProp" Target="../ctrlProps/ctrlProp422.xml"/><Relationship Id="rId446" Type="http://schemas.openxmlformats.org/officeDocument/2006/relationships/ctrlProp" Target="../ctrlProps/ctrlProp443.xml"/><Relationship Id="rId467" Type="http://schemas.openxmlformats.org/officeDocument/2006/relationships/ctrlProp" Target="../ctrlProps/ctrlProp464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48" Type="http://schemas.openxmlformats.org/officeDocument/2006/relationships/ctrlProp" Target="../ctrlProps/ctrlProp345.xml"/><Relationship Id="rId369" Type="http://schemas.openxmlformats.org/officeDocument/2006/relationships/ctrlProp" Target="../ctrlProps/ctrlProp366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15" Type="http://schemas.openxmlformats.org/officeDocument/2006/relationships/ctrlProp" Target="../ctrlProps/ctrlProp412.xml"/><Relationship Id="rId436" Type="http://schemas.openxmlformats.org/officeDocument/2006/relationships/ctrlProp" Target="../ctrlProps/ctrlProp433.xml"/><Relationship Id="rId457" Type="http://schemas.openxmlformats.org/officeDocument/2006/relationships/ctrlProp" Target="../ctrlProps/ctrlProp454.xml"/><Relationship Id="rId240" Type="http://schemas.openxmlformats.org/officeDocument/2006/relationships/ctrlProp" Target="../ctrlProps/ctrlProp237.xml"/><Relationship Id="rId261" Type="http://schemas.openxmlformats.org/officeDocument/2006/relationships/ctrlProp" Target="../ctrlProps/ctrlProp258.xml"/><Relationship Id="rId478" Type="http://schemas.openxmlformats.org/officeDocument/2006/relationships/ctrlProp" Target="../ctrlProps/ctrlProp475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17" Type="http://schemas.openxmlformats.org/officeDocument/2006/relationships/ctrlProp" Target="../ctrlProps/ctrlProp314.xml"/><Relationship Id="rId338" Type="http://schemas.openxmlformats.org/officeDocument/2006/relationships/ctrlProp" Target="../ctrlProps/ctrlProp335.xml"/><Relationship Id="rId359" Type="http://schemas.openxmlformats.org/officeDocument/2006/relationships/ctrlProp" Target="../ctrlProps/ctrlProp356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26" Type="http://schemas.openxmlformats.org/officeDocument/2006/relationships/ctrlProp" Target="../ctrlProps/ctrlProp423.xml"/><Relationship Id="rId447" Type="http://schemas.openxmlformats.org/officeDocument/2006/relationships/ctrlProp" Target="../ctrlProps/ctrlProp444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468" Type="http://schemas.openxmlformats.org/officeDocument/2006/relationships/ctrlProp" Target="../ctrlProps/ctrlProp465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28" Type="http://schemas.openxmlformats.org/officeDocument/2006/relationships/ctrlProp" Target="../ctrlProps/ctrlProp325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381" Type="http://schemas.openxmlformats.org/officeDocument/2006/relationships/ctrlProp" Target="../ctrlProps/ctrlProp378.xml"/><Relationship Id="rId416" Type="http://schemas.openxmlformats.org/officeDocument/2006/relationships/ctrlProp" Target="../ctrlProps/ctrlProp413.xml"/><Relationship Id="rId220" Type="http://schemas.openxmlformats.org/officeDocument/2006/relationships/ctrlProp" Target="../ctrlProps/ctrlProp217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458" Type="http://schemas.openxmlformats.org/officeDocument/2006/relationships/ctrlProp" Target="../ctrlProps/ctrlProp455.xml"/><Relationship Id="rId479" Type="http://schemas.openxmlformats.org/officeDocument/2006/relationships/ctrlProp" Target="../ctrlProps/ctrlProp476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8" Type="http://schemas.openxmlformats.org/officeDocument/2006/relationships/ctrlProp" Target="../ctrlProps/ctrlProp315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371" Type="http://schemas.openxmlformats.org/officeDocument/2006/relationships/ctrlProp" Target="../ctrlProps/ctrlProp368.xml"/><Relationship Id="rId406" Type="http://schemas.openxmlformats.org/officeDocument/2006/relationships/ctrlProp" Target="../ctrlProps/ctrlProp403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27" Type="http://schemas.openxmlformats.org/officeDocument/2006/relationships/ctrlProp" Target="../ctrlProps/ctrlProp424.xml"/><Relationship Id="rId448" Type="http://schemas.openxmlformats.org/officeDocument/2006/relationships/ctrlProp" Target="../ctrlProps/ctrlProp445.xml"/><Relationship Id="rId469" Type="http://schemas.openxmlformats.org/officeDocument/2006/relationships/ctrlProp" Target="../ctrlProps/ctrlProp466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17" Type="http://schemas.openxmlformats.org/officeDocument/2006/relationships/ctrlProp" Target="../ctrlProps/ctrlProp414.xml"/><Relationship Id="rId438" Type="http://schemas.openxmlformats.org/officeDocument/2006/relationships/ctrlProp" Target="../ctrlProps/ctrlProp435.xml"/><Relationship Id="rId459" Type="http://schemas.openxmlformats.org/officeDocument/2006/relationships/ctrlProp" Target="../ctrlProps/ctrlProp45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470" Type="http://schemas.openxmlformats.org/officeDocument/2006/relationships/ctrlProp" Target="../ctrlProps/ctrlProp467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72" Type="http://schemas.openxmlformats.org/officeDocument/2006/relationships/ctrlProp" Target="../ctrlProps/ctrlProp369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28" Type="http://schemas.openxmlformats.org/officeDocument/2006/relationships/ctrlProp" Target="../ctrlProps/ctrlProp425.xml"/><Relationship Id="rId449" Type="http://schemas.openxmlformats.org/officeDocument/2006/relationships/ctrlProp" Target="../ctrlProps/ctrlProp446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383" Type="http://schemas.openxmlformats.org/officeDocument/2006/relationships/ctrlProp" Target="../ctrlProps/ctrlProp380.xml"/><Relationship Id="rId418" Type="http://schemas.openxmlformats.org/officeDocument/2006/relationships/ctrlProp" Target="../ctrlProps/ctrlProp415.xml"/><Relationship Id="rId439" Type="http://schemas.openxmlformats.org/officeDocument/2006/relationships/ctrlProp" Target="../ctrlProps/ctrlProp436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471" Type="http://schemas.openxmlformats.org/officeDocument/2006/relationships/ctrlProp" Target="../ctrlProps/ctrlProp468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373" Type="http://schemas.openxmlformats.org/officeDocument/2006/relationships/ctrlProp" Target="../ctrlProps/ctrlProp370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429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440" Type="http://schemas.openxmlformats.org/officeDocument/2006/relationships/ctrlProp" Target="../ctrlProps/ctrlProp437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461" Type="http://schemas.openxmlformats.org/officeDocument/2006/relationships/ctrlProp" Target="../ctrlProps/ctrlProp458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384" Type="http://schemas.openxmlformats.org/officeDocument/2006/relationships/ctrlProp" Target="../ctrlProps/ctrlProp381.xml"/><Relationship Id="rId419" Type="http://schemas.openxmlformats.org/officeDocument/2006/relationships/ctrlProp" Target="../ctrlProps/ctrlProp416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430" Type="http://schemas.openxmlformats.org/officeDocument/2006/relationships/ctrlProp" Target="../ctrlProps/ctrlProp427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72" Type="http://schemas.openxmlformats.org/officeDocument/2006/relationships/ctrlProp" Target="../ctrlProps/ctrlProp469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374" Type="http://schemas.openxmlformats.org/officeDocument/2006/relationships/ctrlProp" Target="../ctrlProps/ctrlProp371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420" Type="http://schemas.openxmlformats.org/officeDocument/2006/relationships/ctrlProp" Target="../ctrlProps/ctrlProp417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41" Type="http://schemas.openxmlformats.org/officeDocument/2006/relationships/ctrlProp" Target="../ctrlProps/ctrlProp438.xml"/><Relationship Id="rId462" Type="http://schemas.openxmlformats.org/officeDocument/2006/relationships/ctrlProp" Target="../ctrlProps/ctrlProp459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31" Type="http://schemas.openxmlformats.org/officeDocument/2006/relationships/ctrlProp" Target="../ctrlProps/ctrlProp428.xml"/><Relationship Id="rId452" Type="http://schemas.openxmlformats.org/officeDocument/2006/relationships/ctrlProp" Target="../ctrlProps/ctrlProp449.xml"/><Relationship Id="rId473" Type="http://schemas.openxmlformats.org/officeDocument/2006/relationships/ctrlProp" Target="../ctrlProps/ctrlProp470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comments" Target="../comments1.x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421" Type="http://schemas.openxmlformats.org/officeDocument/2006/relationships/ctrlProp" Target="../ctrlProps/ctrlProp418.xml"/><Relationship Id="rId442" Type="http://schemas.openxmlformats.org/officeDocument/2006/relationships/ctrlProp" Target="../ctrlProps/ctrlProp439.xml"/><Relationship Id="rId463" Type="http://schemas.openxmlformats.org/officeDocument/2006/relationships/ctrlProp" Target="../ctrlProps/ctrlProp460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32" Type="http://schemas.openxmlformats.org/officeDocument/2006/relationships/ctrlProp" Target="../ctrlProps/ctrlProp429.xml"/><Relationship Id="rId453" Type="http://schemas.openxmlformats.org/officeDocument/2006/relationships/ctrlProp" Target="../ctrlProps/ctrlProp450.xml"/><Relationship Id="rId474" Type="http://schemas.openxmlformats.org/officeDocument/2006/relationships/ctrlProp" Target="../ctrlProps/ctrlProp471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22" Type="http://schemas.openxmlformats.org/officeDocument/2006/relationships/ctrlProp" Target="../ctrlProps/ctrlProp419.xml"/><Relationship Id="rId443" Type="http://schemas.openxmlformats.org/officeDocument/2006/relationships/ctrlProp" Target="../ctrlProps/ctrlProp440.xml"/><Relationship Id="rId464" Type="http://schemas.openxmlformats.org/officeDocument/2006/relationships/ctrlProp" Target="../ctrlProps/ctrlProp461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79.xml"/><Relationship Id="rId4" Type="http://schemas.openxmlformats.org/officeDocument/2006/relationships/ctrlProp" Target="../ctrlProps/ctrlProp47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V694"/>
  <sheetViews>
    <sheetView workbookViewId="0">
      <pane ySplit="1" topLeftCell="A2" activePane="bottomLeft" state="frozen"/>
      <selection activeCell="I1" sqref="I1"/>
      <selection pane="bottomLeft" activeCell="F610" sqref="F610:J610"/>
    </sheetView>
  </sheetViews>
  <sheetFormatPr defaultRowHeight="15"/>
  <cols>
    <col min="1" max="1" width="9.140625" style="241"/>
    <col min="2" max="2" width="8.28515625" style="241" customWidth="1"/>
    <col min="3" max="4" width="9.140625" style="241" hidden="1" customWidth="1"/>
    <col min="5" max="5" width="35.42578125" style="241" customWidth="1"/>
    <col min="6" max="6" width="10.85546875" style="241" customWidth="1"/>
    <col min="7" max="7" width="9" style="241" customWidth="1"/>
    <col min="8" max="8" width="13.85546875" style="241" customWidth="1"/>
    <col min="9" max="9" width="9.140625" style="241" customWidth="1"/>
    <col min="10" max="10" width="8.42578125" style="241" customWidth="1"/>
    <col min="11" max="11" width="11" style="241" customWidth="1"/>
    <col min="12" max="12" width="10.7109375" style="241" customWidth="1"/>
    <col min="13" max="13" width="9.140625" style="241" customWidth="1"/>
    <col min="14" max="14" width="9.140625" style="263" customWidth="1"/>
    <col min="15" max="15" width="9.140625" style="241" customWidth="1"/>
    <col min="16" max="16" width="9.85546875" style="241" customWidth="1"/>
    <col min="17" max="18" width="12.7109375" style="241" customWidth="1"/>
    <col min="19" max="19" width="11.140625" style="241" customWidth="1"/>
    <col min="20" max="20" width="13.85546875" style="241" bestFit="1" customWidth="1"/>
    <col min="21" max="21" width="11.7109375" style="241" bestFit="1" customWidth="1"/>
    <col min="22" max="16384" width="9.140625" style="241"/>
  </cols>
  <sheetData>
    <row r="1" spans="2:19" ht="120">
      <c r="B1" s="254" t="s">
        <v>0</v>
      </c>
      <c r="C1" s="255" t="s">
        <v>1</v>
      </c>
      <c r="D1" s="255" t="s">
        <v>2</v>
      </c>
      <c r="E1" s="242" t="s">
        <v>3</v>
      </c>
      <c r="F1" s="242" t="s">
        <v>4</v>
      </c>
      <c r="G1" s="242" t="s">
        <v>5</v>
      </c>
      <c r="H1" s="245" t="s">
        <v>6</v>
      </c>
      <c r="I1" s="242" t="s">
        <v>7</v>
      </c>
      <c r="J1" s="246" t="s">
        <v>8</v>
      </c>
      <c r="K1" s="242" t="s">
        <v>9</v>
      </c>
      <c r="L1" s="242" t="s">
        <v>10</v>
      </c>
      <c r="M1" s="255" t="s">
        <v>11</v>
      </c>
      <c r="N1" s="246" t="s">
        <v>12</v>
      </c>
      <c r="O1" s="256" t="s">
        <v>13</v>
      </c>
      <c r="P1" s="242" t="s">
        <v>14</v>
      </c>
      <c r="Q1" s="245" t="s">
        <v>15</v>
      </c>
      <c r="R1" s="245" t="s">
        <v>16</v>
      </c>
      <c r="S1" s="242" t="s">
        <v>1758</v>
      </c>
    </row>
    <row r="2" spans="2:19">
      <c r="B2" s="242"/>
      <c r="C2" s="242"/>
      <c r="D2" s="242"/>
      <c r="E2" s="242"/>
      <c r="F2" s="242"/>
      <c r="G2" s="242"/>
      <c r="H2" s="245"/>
      <c r="I2" s="242"/>
      <c r="J2" s="4"/>
      <c r="K2" s="246"/>
      <c r="L2" s="246"/>
      <c r="M2" s="242"/>
      <c r="N2" s="246"/>
      <c r="O2" s="2"/>
      <c r="P2" s="242"/>
      <c r="Q2" s="245"/>
      <c r="R2" s="245"/>
      <c r="S2" s="245"/>
    </row>
    <row r="3" spans="2:19" ht="36">
      <c r="B3" s="242"/>
      <c r="C3" s="257" t="s">
        <v>17</v>
      </c>
      <c r="D3" s="258"/>
      <c r="E3" s="258" t="s">
        <v>18</v>
      </c>
      <c r="F3" s="242"/>
      <c r="G3" s="242"/>
      <c r="H3" s="245"/>
      <c r="I3" s="242"/>
      <c r="J3" s="4"/>
      <c r="K3" s="246"/>
      <c r="L3" s="246"/>
      <c r="M3" s="242"/>
      <c r="N3" s="246"/>
      <c r="O3" s="2"/>
      <c r="P3" s="242"/>
      <c r="Q3" s="245"/>
      <c r="R3" s="245"/>
      <c r="S3" s="245"/>
    </row>
    <row r="4" spans="2:19">
      <c r="B4" s="242"/>
      <c r="C4" s="259"/>
      <c r="D4" s="260"/>
      <c r="E4" s="260"/>
      <c r="F4" s="242"/>
      <c r="G4" s="242"/>
      <c r="H4" s="245"/>
      <c r="I4" s="242"/>
      <c r="J4" s="4"/>
      <c r="K4" s="246"/>
      <c r="L4" s="246"/>
      <c r="M4" s="242"/>
      <c r="N4" s="246"/>
      <c r="O4" s="2"/>
      <c r="P4" s="242"/>
      <c r="Q4" s="245"/>
      <c r="R4" s="245"/>
      <c r="S4" s="245"/>
    </row>
    <row r="5" spans="2:19" ht="15.75">
      <c r="B5" s="242"/>
      <c r="C5" s="243" t="s">
        <v>19</v>
      </c>
      <c r="D5" s="244"/>
      <c r="E5" s="244" t="s">
        <v>20</v>
      </c>
      <c r="F5" s="242"/>
      <c r="G5" s="242"/>
      <c r="H5" s="245"/>
      <c r="I5" s="242"/>
      <c r="J5" s="4"/>
      <c r="K5" s="246"/>
      <c r="L5" s="246"/>
      <c r="M5" s="242"/>
      <c r="N5" s="246"/>
      <c r="O5" s="2"/>
      <c r="P5" s="242"/>
      <c r="Q5" s="245"/>
      <c r="R5" s="245"/>
      <c r="S5" s="245"/>
    </row>
    <row r="6" spans="2:19" ht="25.5">
      <c r="B6" s="2" t="s">
        <v>249</v>
      </c>
      <c r="C6" s="3" t="s">
        <v>21</v>
      </c>
      <c r="D6" s="3" t="s">
        <v>22</v>
      </c>
      <c r="E6" s="197" t="s">
        <v>23</v>
      </c>
      <c r="F6" s="198" t="s">
        <v>24</v>
      </c>
      <c r="G6" s="199" t="s">
        <v>25</v>
      </c>
      <c r="H6" s="200">
        <v>70848</v>
      </c>
      <c r="I6" s="4" t="s">
        <v>26</v>
      </c>
      <c r="J6" s="4" t="s">
        <v>27</v>
      </c>
      <c r="K6" s="192">
        <v>44606</v>
      </c>
      <c r="L6" s="192">
        <v>44666</v>
      </c>
      <c r="M6" s="3" t="s">
        <v>28</v>
      </c>
      <c r="N6" s="201" t="s">
        <v>29</v>
      </c>
      <c r="O6" s="202" t="s">
        <v>30</v>
      </c>
      <c r="P6" s="3" t="s">
        <v>31</v>
      </c>
      <c r="Q6" s="200">
        <v>16500</v>
      </c>
      <c r="R6" s="200">
        <f>70848-Q6</f>
        <v>54348</v>
      </c>
      <c r="S6" s="3"/>
    </row>
    <row r="7" spans="2:19" ht="25.5">
      <c r="B7" s="2" t="s">
        <v>250</v>
      </c>
      <c r="C7" s="3" t="s">
        <v>21</v>
      </c>
      <c r="D7" s="3" t="s">
        <v>22</v>
      </c>
      <c r="E7" s="203" t="s">
        <v>32</v>
      </c>
      <c r="F7" s="198" t="s">
        <v>33</v>
      </c>
      <c r="G7" s="199" t="s">
        <v>25</v>
      </c>
      <c r="H7" s="200">
        <v>351979.2</v>
      </c>
      <c r="I7" s="4" t="s">
        <v>26</v>
      </c>
      <c r="J7" s="4" t="s">
        <v>27</v>
      </c>
      <c r="K7" s="192">
        <v>44576</v>
      </c>
      <c r="L7" s="192">
        <v>44635</v>
      </c>
      <c r="M7" s="3" t="s">
        <v>28</v>
      </c>
      <c r="N7" s="201" t="s">
        <v>29</v>
      </c>
      <c r="O7" s="202" t="s">
        <v>30</v>
      </c>
      <c r="P7" s="3" t="s">
        <v>31</v>
      </c>
      <c r="Q7" s="200">
        <v>210184</v>
      </c>
      <c r="R7" s="200">
        <f>351979.2-Q7</f>
        <v>141795.20000000001</v>
      </c>
      <c r="S7" s="3"/>
    </row>
    <row r="8" spans="2:19">
      <c r="B8" s="2" t="s">
        <v>251</v>
      </c>
      <c r="C8" s="3" t="s">
        <v>21</v>
      </c>
      <c r="D8" s="3" t="s">
        <v>34</v>
      </c>
      <c r="E8" s="219" t="s">
        <v>35</v>
      </c>
      <c r="F8" s="219" t="s">
        <v>36</v>
      </c>
      <c r="G8" s="220" t="s">
        <v>25</v>
      </c>
      <c r="H8" s="209">
        <v>10000</v>
      </c>
      <c r="I8" s="4" t="s">
        <v>26</v>
      </c>
      <c r="J8" s="4" t="s">
        <v>27</v>
      </c>
      <c r="K8" s="192">
        <v>44683</v>
      </c>
      <c r="L8" s="192">
        <v>44743</v>
      </c>
      <c r="M8" s="3" t="s">
        <v>28</v>
      </c>
      <c r="N8" s="221" t="s">
        <v>37</v>
      </c>
      <c r="O8" s="6" t="s">
        <v>38</v>
      </c>
      <c r="P8" s="3" t="s">
        <v>39</v>
      </c>
      <c r="Q8" s="209">
        <v>10000</v>
      </c>
      <c r="R8" s="209">
        <v>0</v>
      </c>
      <c r="S8" s="3"/>
    </row>
    <row r="9" spans="2:19" ht="25.5">
      <c r="B9" s="2" t="s">
        <v>252</v>
      </c>
      <c r="C9" s="3" t="s">
        <v>21</v>
      </c>
      <c r="D9" s="3" t="s">
        <v>22</v>
      </c>
      <c r="E9" s="198" t="s">
        <v>40</v>
      </c>
      <c r="F9" s="198" t="s">
        <v>36</v>
      </c>
      <c r="G9" s="199" t="s">
        <v>25</v>
      </c>
      <c r="H9" s="200">
        <v>1000</v>
      </c>
      <c r="I9" s="4" t="s">
        <v>26</v>
      </c>
      <c r="J9" s="4" t="s">
        <v>27</v>
      </c>
      <c r="K9" s="192" t="s">
        <v>41</v>
      </c>
      <c r="L9" s="204" t="s">
        <v>41</v>
      </c>
      <c r="M9" s="3" t="s">
        <v>28</v>
      </c>
      <c r="N9" s="204" t="s">
        <v>41</v>
      </c>
      <c r="O9" s="6" t="s">
        <v>38</v>
      </c>
      <c r="P9" s="3" t="s">
        <v>39</v>
      </c>
      <c r="Q9" s="200">
        <v>1000</v>
      </c>
      <c r="R9" s="200">
        <v>0</v>
      </c>
      <c r="S9" s="3"/>
    </row>
    <row r="10" spans="2:19">
      <c r="B10" s="2" t="s">
        <v>253</v>
      </c>
      <c r="C10" s="3" t="s">
        <v>21</v>
      </c>
      <c r="D10" s="3" t="s">
        <v>34</v>
      </c>
      <c r="E10" s="219" t="s">
        <v>42</v>
      </c>
      <c r="F10" s="219" t="s">
        <v>43</v>
      </c>
      <c r="G10" s="220" t="s">
        <v>25</v>
      </c>
      <c r="H10" s="209">
        <v>48000</v>
      </c>
      <c r="I10" s="4" t="s">
        <v>26</v>
      </c>
      <c r="J10" s="4" t="s">
        <v>27</v>
      </c>
      <c r="K10" s="192">
        <v>44653</v>
      </c>
      <c r="L10" s="192">
        <v>44713</v>
      </c>
      <c r="M10" s="3" t="s">
        <v>28</v>
      </c>
      <c r="N10" s="221" t="s">
        <v>37</v>
      </c>
      <c r="O10" s="6" t="s">
        <v>38</v>
      </c>
      <c r="P10" s="3" t="s">
        <v>39</v>
      </c>
      <c r="Q10" s="209">
        <v>48000</v>
      </c>
      <c r="R10" s="209">
        <v>0</v>
      </c>
      <c r="S10" s="3"/>
    </row>
    <row r="11" spans="2:19">
      <c r="B11" s="2" t="s">
        <v>254</v>
      </c>
      <c r="C11" s="3" t="s">
        <v>21</v>
      </c>
      <c r="D11" s="3" t="s">
        <v>34</v>
      </c>
      <c r="E11" s="219" t="s">
        <v>44</v>
      </c>
      <c r="F11" s="219" t="s">
        <v>45</v>
      </c>
      <c r="G11" s="220" t="s">
        <v>25</v>
      </c>
      <c r="H11" s="209">
        <v>200000</v>
      </c>
      <c r="I11" s="4" t="s">
        <v>26</v>
      </c>
      <c r="J11" s="4" t="s">
        <v>27</v>
      </c>
      <c r="K11" s="192">
        <v>44622</v>
      </c>
      <c r="L11" s="192">
        <v>44682</v>
      </c>
      <c r="M11" s="3" t="s">
        <v>28</v>
      </c>
      <c r="N11" s="221" t="s">
        <v>37</v>
      </c>
      <c r="O11" s="6" t="s">
        <v>38</v>
      </c>
      <c r="P11" s="3" t="s">
        <v>39</v>
      </c>
      <c r="Q11" s="209">
        <v>200000</v>
      </c>
      <c r="R11" s="209">
        <v>0</v>
      </c>
      <c r="S11" s="3"/>
    </row>
    <row r="12" spans="2:19" ht="25.5">
      <c r="B12" s="2" t="s">
        <v>255</v>
      </c>
      <c r="C12" s="3" t="s">
        <v>21</v>
      </c>
      <c r="D12" s="3" t="s">
        <v>34</v>
      </c>
      <c r="E12" s="219" t="s">
        <v>46</v>
      </c>
      <c r="F12" s="219" t="s">
        <v>47</v>
      </c>
      <c r="G12" s="220" t="s">
        <v>25</v>
      </c>
      <c r="H12" s="209">
        <v>32000</v>
      </c>
      <c r="I12" s="4" t="s">
        <v>26</v>
      </c>
      <c r="J12" s="4" t="s">
        <v>27</v>
      </c>
      <c r="K12" s="192">
        <v>44653</v>
      </c>
      <c r="L12" s="192">
        <v>44713</v>
      </c>
      <c r="M12" s="3" t="s">
        <v>28</v>
      </c>
      <c r="N12" s="221" t="s">
        <v>37</v>
      </c>
      <c r="O12" s="6" t="s">
        <v>38</v>
      </c>
      <c r="P12" s="3" t="s">
        <v>39</v>
      </c>
      <c r="Q12" s="209">
        <v>32000</v>
      </c>
      <c r="R12" s="209">
        <v>0</v>
      </c>
      <c r="S12" s="3"/>
    </row>
    <row r="13" spans="2:19" ht="25.5">
      <c r="B13" s="2" t="s">
        <v>256</v>
      </c>
      <c r="C13" s="3" t="s">
        <v>21</v>
      </c>
      <c r="D13" s="3" t="s">
        <v>34</v>
      </c>
      <c r="E13" s="219" t="s">
        <v>48</v>
      </c>
      <c r="F13" s="219" t="s">
        <v>49</v>
      </c>
      <c r="G13" s="220" t="s">
        <v>25</v>
      </c>
      <c r="H13" s="209">
        <v>5000</v>
      </c>
      <c r="I13" s="4" t="s">
        <v>26</v>
      </c>
      <c r="J13" s="4" t="s">
        <v>27</v>
      </c>
      <c r="K13" s="192">
        <v>44653</v>
      </c>
      <c r="L13" s="192">
        <v>44713</v>
      </c>
      <c r="M13" s="3" t="s">
        <v>28</v>
      </c>
      <c r="N13" s="221" t="s">
        <v>37</v>
      </c>
      <c r="O13" s="6" t="s">
        <v>50</v>
      </c>
      <c r="P13" s="3" t="s">
        <v>39</v>
      </c>
      <c r="Q13" s="209">
        <v>5000</v>
      </c>
      <c r="R13" s="209">
        <v>0</v>
      </c>
      <c r="S13" s="3"/>
    </row>
    <row r="14" spans="2:19">
      <c r="B14" s="2" t="s">
        <v>257</v>
      </c>
      <c r="C14" s="3" t="s">
        <v>21</v>
      </c>
      <c r="D14" s="3" t="s">
        <v>34</v>
      </c>
      <c r="E14" s="219" t="s">
        <v>51</v>
      </c>
      <c r="F14" s="219" t="s">
        <v>52</v>
      </c>
      <c r="G14" s="220" t="s">
        <v>25</v>
      </c>
      <c r="H14" s="209">
        <v>4503075</v>
      </c>
      <c r="I14" s="4" t="s">
        <v>26</v>
      </c>
      <c r="J14" s="4" t="s">
        <v>53</v>
      </c>
      <c r="K14" s="192">
        <v>44617</v>
      </c>
      <c r="L14" s="192">
        <v>44707</v>
      </c>
      <c r="M14" s="3" t="s">
        <v>28</v>
      </c>
      <c r="N14" s="247" t="s">
        <v>29</v>
      </c>
      <c r="O14" s="205"/>
      <c r="P14" s="3" t="s">
        <v>39</v>
      </c>
      <c r="Q14" s="209">
        <v>2626794</v>
      </c>
      <c r="R14" s="209">
        <f>4503075-Q14</f>
        <v>1876281</v>
      </c>
      <c r="S14" s="3"/>
    </row>
    <row r="15" spans="2:19">
      <c r="B15" s="2" t="s">
        <v>258</v>
      </c>
      <c r="C15" s="3" t="s">
        <v>21</v>
      </c>
      <c r="D15" s="3" t="s">
        <v>34</v>
      </c>
      <c r="E15" s="3" t="s">
        <v>54</v>
      </c>
      <c r="F15" s="3" t="s">
        <v>55</v>
      </c>
      <c r="G15" s="4" t="s">
        <v>25</v>
      </c>
      <c r="H15" s="209">
        <v>235389.84</v>
      </c>
      <c r="I15" s="4" t="s">
        <v>26</v>
      </c>
      <c r="J15" s="4" t="s">
        <v>27</v>
      </c>
      <c r="K15" s="192">
        <v>44820</v>
      </c>
      <c r="L15" s="192">
        <v>44880</v>
      </c>
      <c r="M15" s="3" t="s">
        <v>28</v>
      </c>
      <c r="N15" s="247" t="s">
        <v>29</v>
      </c>
      <c r="O15" s="205"/>
      <c r="P15" s="3" t="s">
        <v>56</v>
      </c>
      <c r="Q15" s="209">
        <v>20000</v>
      </c>
      <c r="R15" s="209">
        <f>235389.84-Q15</f>
        <v>215389.84</v>
      </c>
      <c r="S15" s="3"/>
    </row>
    <row r="16" spans="2:19" ht="25.5">
      <c r="B16" s="2" t="s">
        <v>259</v>
      </c>
      <c r="C16" s="3" t="s">
        <v>21</v>
      </c>
      <c r="D16" s="3" t="s">
        <v>34</v>
      </c>
      <c r="E16" s="219" t="s">
        <v>57</v>
      </c>
      <c r="F16" s="219" t="s">
        <v>58</v>
      </c>
      <c r="G16" s="220" t="s">
        <v>25</v>
      </c>
      <c r="H16" s="209">
        <v>189471</v>
      </c>
      <c r="I16" s="4" t="s">
        <v>26</v>
      </c>
      <c r="J16" s="4" t="s">
        <v>27</v>
      </c>
      <c r="K16" s="192">
        <v>44641</v>
      </c>
      <c r="L16" s="192">
        <v>44701</v>
      </c>
      <c r="M16" s="3" t="s">
        <v>28</v>
      </c>
      <c r="N16" s="224" t="s">
        <v>59</v>
      </c>
      <c r="O16" s="6" t="s">
        <v>60</v>
      </c>
      <c r="P16" s="3" t="s">
        <v>39</v>
      </c>
      <c r="Q16" s="209">
        <v>100000</v>
      </c>
      <c r="R16" s="209">
        <v>89471</v>
      </c>
      <c r="S16" s="3"/>
    </row>
    <row r="17" spans="2:19" ht="25.5">
      <c r="B17" s="2" t="s">
        <v>260</v>
      </c>
      <c r="C17" s="3" t="s">
        <v>21</v>
      </c>
      <c r="D17" s="3" t="s">
        <v>34</v>
      </c>
      <c r="E17" s="219" t="s">
        <v>61</v>
      </c>
      <c r="F17" s="219" t="s">
        <v>62</v>
      </c>
      <c r="G17" s="220" t="s">
        <v>25</v>
      </c>
      <c r="H17" s="209">
        <v>34500</v>
      </c>
      <c r="I17" s="4" t="s">
        <v>26</v>
      </c>
      <c r="J17" s="4" t="s">
        <v>27</v>
      </c>
      <c r="K17" s="192" t="s">
        <v>41</v>
      </c>
      <c r="L17" s="192" t="s">
        <v>41</v>
      </c>
      <c r="M17" s="3" t="s">
        <v>28</v>
      </c>
      <c r="N17" s="247" t="s">
        <v>63</v>
      </c>
      <c r="O17" s="6" t="s">
        <v>60</v>
      </c>
      <c r="P17" s="3" t="s">
        <v>39</v>
      </c>
      <c r="Q17" s="209">
        <v>34500</v>
      </c>
      <c r="R17" s="209">
        <v>0</v>
      </c>
      <c r="S17" s="3"/>
    </row>
    <row r="18" spans="2:19" ht="38.25">
      <c r="B18" s="2" t="s">
        <v>261</v>
      </c>
      <c r="C18" s="3" t="s">
        <v>21</v>
      </c>
      <c r="D18" s="3" t="s">
        <v>34</v>
      </c>
      <c r="E18" s="219" t="s">
        <v>64</v>
      </c>
      <c r="F18" s="219" t="s">
        <v>65</v>
      </c>
      <c r="G18" s="220" t="s">
        <v>25</v>
      </c>
      <c r="H18" s="209">
        <v>170412</v>
      </c>
      <c r="I18" s="4" t="s">
        <v>26</v>
      </c>
      <c r="J18" s="4" t="s">
        <v>27</v>
      </c>
      <c r="K18" s="192" t="s">
        <v>41</v>
      </c>
      <c r="L18" s="192" t="s">
        <v>41</v>
      </c>
      <c r="M18" s="3" t="s">
        <v>28</v>
      </c>
      <c r="N18" s="224" t="s">
        <v>59</v>
      </c>
      <c r="O18" s="207"/>
      <c r="P18" s="3" t="s">
        <v>39</v>
      </c>
      <c r="Q18" s="209">
        <v>100412</v>
      </c>
      <c r="R18" s="209">
        <v>70000</v>
      </c>
      <c r="S18" s="3"/>
    </row>
    <row r="19" spans="2:19" ht="51">
      <c r="B19" s="2" t="s">
        <v>262</v>
      </c>
      <c r="C19" s="3" t="s">
        <v>21</v>
      </c>
      <c r="D19" s="3" t="s">
        <v>34</v>
      </c>
      <c r="E19" s="219" t="s">
        <v>66</v>
      </c>
      <c r="F19" s="219" t="s">
        <v>67</v>
      </c>
      <c r="G19" s="220" t="s">
        <v>25</v>
      </c>
      <c r="H19" s="209">
        <v>134625</v>
      </c>
      <c r="I19" s="4" t="s">
        <v>26</v>
      </c>
      <c r="J19" s="4" t="s">
        <v>27</v>
      </c>
      <c r="K19" s="192">
        <v>44641</v>
      </c>
      <c r="L19" s="192">
        <v>44701</v>
      </c>
      <c r="M19" s="3" t="s">
        <v>28</v>
      </c>
      <c r="N19" s="224" t="s">
        <v>68</v>
      </c>
      <c r="O19" s="6" t="s">
        <v>60</v>
      </c>
      <c r="P19" s="3" t="s">
        <v>39</v>
      </c>
      <c r="Q19" s="209">
        <v>90625</v>
      </c>
      <c r="R19" s="209">
        <v>44000</v>
      </c>
      <c r="S19" s="3"/>
    </row>
    <row r="20" spans="2:19" ht="38.25">
      <c r="B20" s="2" t="s">
        <v>263</v>
      </c>
      <c r="C20" s="3" t="s">
        <v>21</v>
      </c>
      <c r="D20" s="3" t="s">
        <v>34</v>
      </c>
      <c r="E20" s="219" t="s">
        <v>69</v>
      </c>
      <c r="F20" s="219" t="s">
        <v>70</v>
      </c>
      <c r="G20" s="220" t="s">
        <v>25</v>
      </c>
      <c r="H20" s="209">
        <v>46370</v>
      </c>
      <c r="I20" s="4" t="s">
        <v>26</v>
      </c>
      <c r="J20" s="4" t="s">
        <v>27</v>
      </c>
      <c r="K20" s="192" t="s">
        <v>41</v>
      </c>
      <c r="L20" s="192" t="s">
        <v>41</v>
      </c>
      <c r="M20" s="3" t="s">
        <v>28</v>
      </c>
      <c r="N20" s="247" t="s">
        <v>63</v>
      </c>
      <c r="O20" s="6" t="s">
        <v>71</v>
      </c>
      <c r="P20" s="3" t="s">
        <v>39</v>
      </c>
      <c r="Q20" s="209">
        <v>46370</v>
      </c>
      <c r="R20" s="209">
        <v>0</v>
      </c>
      <c r="S20" s="3"/>
    </row>
    <row r="21" spans="2:19" ht="51">
      <c r="B21" s="2" t="s">
        <v>264</v>
      </c>
      <c r="C21" s="3" t="s">
        <v>21</v>
      </c>
      <c r="D21" s="3" t="s">
        <v>34</v>
      </c>
      <c r="E21" s="219" t="s">
        <v>72</v>
      </c>
      <c r="F21" s="219" t="s">
        <v>73</v>
      </c>
      <c r="G21" s="220" t="s">
        <v>25</v>
      </c>
      <c r="H21" s="209">
        <v>139118</v>
      </c>
      <c r="I21" s="4" t="s">
        <v>26</v>
      </c>
      <c r="J21" s="4" t="s">
        <v>27</v>
      </c>
      <c r="K21" s="192">
        <v>44813</v>
      </c>
      <c r="L21" s="192">
        <v>44873</v>
      </c>
      <c r="M21" s="3" t="s">
        <v>28</v>
      </c>
      <c r="N21" s="224" t="s">
        <v>74</v>
      </c>
      <c r="O21" s="6" t="s">
        <v>71</v>
      </c>
      <c r="P21" s="3" t="s">
        <v>39</v>
      </c>
      <c r="Q21" s="209">
        <v>100000</v>
      </c>
      <c r="R21" s="209">
        <v>39118</v>
      </c>
      <c r="S21" s="3"/>
    </row>
    <row r="22" spans="2:19" ht="25.5">
      <c r="B22" s="2" t="s">
        <v>265</v>
      </c>
      <c r="C22" s="3" t="s">
        <v>21</v>
      </c>
      <c r="D22" s="3" t="s">
        <v>34</v>
      </c>
      <c r="E22" s="219" t="s">
        <v>75</v>
      </c>
      <c r="F22" s="219" t="s">
        <v>76</v>
      </c>
      <c r="G22" s="220" t="s">
        <v>25</v>
      </c>
      <c r="H22" s="209">
        <v>53000</v>
      </c>
      <c r="I22" s="4" t="s">
        <v>26</v>
      </c>
      <c r="J22" s="4" t="s">
        <v>27</v>
      </c>
      <c r="K22" s="192" t="s">
        <v>41</v>
      </c>
      <c r="L22" s="192" t="s">
        <v>41</v>
      </c>
      <c r="M22" s="3" t="s">
        <v>28</v>
      </c>
      <c r="N22" s="247" t="s">
        <v>29</v>
      </c>
      <c r="O22" s="6" t="s">
        <v>77</v>
      </c>
      <c r="P22" s="3" t="s">
        <v>39</v>
      </c>
      <c r="Q22" s="209">
        <v>53000</v>
      </c>
      <c r="R22" s="209">
        <v>0</v>
      </c>
      <c r="S22" s="3"/>
    </row>
    <row r="23" spans="2:19" ht="25.5">
      <c r="B23" s="2" t="s">
        <v>266</v>
      </c>
      <c r="C23" s="3" t="s">
        <v>21</v>
      </c>
      <c r="D23" s="3" t="s">
        <v>34</v>
      </c>
      <c r="E23" s="219" t="s">
        <v>78</v>
      </c>
      <c r="F23" s="219" t="s">
        <v>79</v>
      </c>
      <c r="G23" s="220" t="s">
        <v>25</v>
      </c>
      <c r="H23" s="209">
        <v>6000</v>
      </c>
      <c r="I23" s="4" t="s">
        <v>26</v>
      </c>
      <c r="J23" s="4" t="s">
        <v>27</v>
      </c>
      <c r="K23" s="192" t="s">
        <v>41</v>
      </c>
      <c r="L23" s="192" t="s">
        <v>41</v>
      </c>
      <c r="M23" s="3" t="s">
        <v>28</v>
      </c>
      <c r="N23" s="247" t="s">
        <v>29</v>
      </c>
      <c r="O23" s="6" t="s">
        <v>77</v>
      </c>
      <c r="P23" s="3" t="s">
        <v>39</v>
      </c>
      <c r="Q23" s="209">
        <v>6000</v>
      </c>
      <c r="R23" s="209">
        <v>0</v>
      </c>
      <c r="S23" s="3"/>
    </row>
    <row r="24" spans="2:19">
      <c r="B24" s="2" t="s">
        <v>267</v>
      </c>
      <c r="C24" s="3" t="s">
        <v>21</v>
      </c>
      <c r="D24" s="3" t="s">
        <v>34</v>
      </c>
      <c r="E24" s="219" t="s">
        <v>80</v>
      </c>
      <c r="F24" s="219" t="s">
        <v>81</v>
      </c>
      <c r="G24" s="220" t="s">
        <v>25</v>
      </c>
      <c r="H24" s="209">
        <v>932161.06</v>
      </c>
      <c r="I24" s="4" t="s">
        <v>26</v>
      </c>
      <c r="J24" s="4" t="s">
        <v>27</v>
      </c>
      <c r="K24" s="192">
        <v>44789</v>
      </c>
      <c r="L24" s="192">
        <v>44849</v>
      </c>
      <c r="M24" s="3" t="s">
        <v>28</v>
      </c>
      <c r="N24" s="247" t="s">
        <v>29</v>
      </c>
      <c r="O24" s="6" t="s">
        <v>77</v>
      </c>
      <c r="P24" s="3" t="s">
        <v>39</v>
      </c>
      <c r="Q24" s="209">
        <v>89638</v>
      </c>
      <c r="R24" s="209">
        <f>932161.06-Q24</f>
        <v>842523.06</v>
      </c>
      <c r="S24" s="3"/>
    </row>
    <row r="25" spans="2:19">
      <c r="B25" s="2" t="s">
        <v>268</v>
      </c>
      <c r="C25" s="3" t="s">
        <v>21</v>
      </c>
      <c r="D25" s="3" t="s">
        <v>34</v>
      </c>
      <c r="E25" s="219" t="s">
        <v>82</v>
      </c>
      <c r="F25" s="219" t="s">
        <v>83</v>
      </c>
      <c r="G25" s="220" t="s">
        <v>25</v>
      </c>
      <c r="H25" s="209">
        <v>11420</v>
      </c>
      <c r="I25" s="4" t="s">
        <v>26</v>
      </c>
      <c r="J25" s="4" t="s">
        <v>27</v>
      </c>
      <c r="K25" s="192">
        <v>44613</v>
      </c>
      <c r="L25" s="192">
        <v>44673</v>
      </c>
      <c r="M25" s="3" t="s">
        <v>28</v>
      </c>
      <c r="N25" s="247" t="s">
        <v>29</v>
      </c>
      <c r="O25" s="6" t="s">
        <v>77</v>
      </c>
      <c r="P25" s="3" t="s">
        <v>39</v>
      </c>
      <c r="Q25" s="209">
        <v>8000</v>
      </c>
      <c r="R25" s="209">
        <f>11420-Q25</f>
        <v>3420</v>
      </c>
      <c r="S25" s="3"/>
    </row>
    <row r="26" spans="2:19">
      <c r="B26" s="2" t="s">
        <v>269</v>
      </c>
      <c r="C26" s="3" t="s">
        <v>21</v>
      </c>
      <c r="D26" s="3" t="s">
        <v>34</v>
      </c>
      <c r="E26" s="219" t="s">
        <v>84</v>
      </c>
      <c r="F26" s="219" t="s">
        <v>85</v>
      </c>
      <c r="G26" s="220" t="s">
        <v>25</v>
      </c>
      <c r="H26" s="209">
        <v>25000</v>
      </c>
      <c r="I26" s="4" t="s">
        <v>26</v>
      </c>
      <c r="J26" s="4" t="s">
        <v>27</v>
      </c>
      <c r="K26" s="192">
        <v>44789</v>
      </c>
      <c r="L26" s="192">
        <v>44849</v>
      </c>
      <c r="M26" s="3" t="s">
        <v>28</v>
      </c>
      <c r="N26" s="247" t="s">
        <v>29</v>
      </c>
      <c r="O26" s="6" t="s">
        <v>77</v>
      </c>
      <c r="P26" s="3" t="s">
        <v>39</v>
      </c>
      <c r="Q26" s="209">
        <v>15000</v>
      </c>
      <c r="R26" s="209">
        <v>10000</v>
      </c>
      <c r="S26" s="3"/>
    </row>
    <row r="27" spans="2:19">
      <c r="B27" s="2" t="s">
        <v>270</v>
      </c>
      <c r="C27" s="3" t="s">
        <v>21</v>
      </c>
      <c r="D27" s="3" t="s">
        <v>34</v>
      </c>
      <c r="E27" s="219" t="s">
        <v>86</v>
      </c>
      <c r="F27" s="219" t="s">
        <v>87</v>
      </c>
      <c r="G27" s="220" t="s">
        <v>25</v>
      </c>
      <c r="H27" s="209">
        <v>17680</v>
      </c>
      <c r="I27" s="4" t="s">
        <v>26</v>
      </c>
      <c r="J27" s="4" t="s">
        <v>27</v>
      </c>
      <c r="K27" s="192">
        <v>44613</v>
      </c>
      <c r="L27" s="192">
        <v>44673</v>
      </c>
      <c r="M27" s="3" t="s">
        <v>28</v>
      </c>
      <c r="N27" s="247" t="s">
        <v>29</v>
      </c>
      <c r="O27" s="6" t="s">
        <v>77</v>
      </c>
      <c r="P27" s="3" t="s">
        <v>39</v>
      </c>
      <c r="Q27" s="209">
        <v>6550</v>
      </c>
      <c r="R27" s="209">
        <f>17680-Q27</f>
        <v>11130</v>
      </c>
      <c r="S27" s="3"/>
    </row>
    <row r="28" spans="2:19">
      <c r="B28" s="2" t="s">
        <v>271</v>
      </c>
      <c r="C28" s="3" t="s">
        <v>21</v>
      </c>
      <c r="D28" s="3" t="s">
        <v>34</v>
      </c>
      <c r="E28" s="219" t="s">
        <v>88</v>
      </c>
      <c r="F28" s="219" t="s">
        <v>89</v>
      </c>
      <c r="G28" s="220" t="s">
        <v>25</v>
      </c>
      <c r="H28" s="209">
        <v>2091000</v>
      </c>
      <c r="I28" s="4" t="s">
        <v>26</v>
      </c>
      <c r="J28" s="4" t="s">
        <v>1910</v>
      </c>
      <c r="K28" s="192">
        <v>44617</v>
      </c>
      <c r="L28" s="192">
        <v>44677</v>
      </c>
      <c r="M28" s="3" t="s">
        <v>28</v>
      </c>
      <c r="N28" s="247" t="s">
        <v>29</v>
      </c>
      <c r="O28" s="205"/>
      <c r="P28" s="3" t="s">
        <v>39</v>
      </c>
      <c r="Q28" s="209">
        <v>1219750</v>
      </c>
      <c r="R28" s="209">
        <f>2091000-Q28</f>
        <v>871250</v>
      </c>
      <c r="S28" s="3"/>
    </row>
    <row r="29" spans="2:19" ht="25.5">
      <c r="B29" s="2" t="s">
        <v>272</v>
      </c>
      <c r="C29" s="3" t="s">
        <v>21</v>
      </c>
      <c r="D29" s="3" t="s">
        <v>34</v>
      </c>
      <c r="E29" s="219" t="s">
        <v>90</v>
      </c>
      <c r="F29" s="219" t="s">
        <v>91</v>
      </c>
      <c r="G29" s="220" t="s">
        <v>25</v>
      </c>
      <c r="H29" s="209">
        <v>238140</v>
      </c>
      <c r="I29" s="4" t="s">
        <v>26</v>
      </c>
      <c r="J29" s="4" t="s">
        <v>27</v>
      </c>
      <c r="K29" s="192">
        <v>44668</v>
      </c>
      <c r="L29" s="192">
        <v>44728</v>
      </c>
      <c r="M29" s="3" t="s">
        <v>28</v>
      </c>
      <c r="N29" s="247" t="s">
        <v>29</v>
      </c>
      <c r="O29" s="6" t="s">
        <v>92</v>
      </c>
      <c r="P29" s="3" t="s">
        <v>39</v>
      </c>
      <c r="Q29" s="209">
        <v>119070</v>
      </c>
      <c r="R29" s="209">
        <v>119070</v>
      </c>
      <c r="S29" s="3"/>
    </row>
    <row r="30" spans="2:19" ht="25.5">
      <c r="B30" s="2" t="s">
        <v>273</v>
      </c>
      <c r="C30" s="3" t="s">
        <v>21</v>
      </c>
      <c r="D30" s="3" t="s">
        <v>34</v>
      </c>
      <c r="E30" s="219" t="s">
        <v>93</v>
      </c>
      <c r="F30" s="219" t="s">
        <v>91</v>
      </c>
      <c r="G30" s="220" t="s">
        <v>25</v>
      </c>
      <c r="H30" s="209">
        <v>5500</v>
      </c>
      <c r="I30" s="4" t="s">
        <v>26</v>
      </c>
      <c r="J30" s="4" t="s">
        <v>27</v>
      </c>
      <c r="K30" s="192" t="s">
        <v>41</v>
      </c>
      <c r="L30" s="192" t="s">
        <v>41</v>
      </c>
      <c r="M30" s="3" t="s">
        <v>28</v>
      </c>
      <c r="N30" s="224" t="s">
        <v>68</v>
      </c>
      <c r="O30" s="6" t="s">
        <v>92</v>
      </c>
      <c r="P30" s="3" t="s">
        <v>39</v>
      </c>
      <c r="Q30" s="209">
        <v>5500</v>
      </c>
      <c r="R30" s="209">
        <v>0</v>
      </c>
      <c r="S30" s="3"/>
    </row>
    <row r="31" spans="2:19" ht="25.5">
      <c r="B31" s="2" t="s">
        <v>274</v>
      </c>
      <c r="C31" s="3" t="s">
        <v>21</v>
      </c>
      <c r="D31" s="3" t="s">
        <v>34</v>
      </c>
      <c r="E31" s="248" t="s">
        <v>94</v>
      </c>
      <c r="F31" s="248" t="s">
        <v>95</v>
      </c>
      <c r="G31" s="249" t="s">
        <v>25</v>
      </c>
      <c r="H31" s="209">
        <v>7273600</v>
      </c>
      <c r="I31" s="4" t="s">
        <v>26</v>
      </c>
      <c r="J31" s="4" t="s">
        <v>53</v>
      </c>
      <c r="K31" s="192">
        <v>44692</v>
      </c>
      <c r="L31" s="192">
        <v>44782</v>
      </c>
      <c r="M31" s="3" t="s">
        <v>28</v>
      </c>
      <c r="N31" s="247" t="s">
        <v>29</v>
      </c>
      <c r="O31" s="6"/>
      <c r="P31" s="3" t="s">
        <v>96</v>
      </c>
      <c r="Q31" s="209">
        <v>4242933</v>
      </c>
      <c r="R31" s="209">
        <f>7273600-Q31</f>
        <v>3030667</v>
      </c>
      <c r="S31" s="3"/>
    </row>
    <row r="32" spans="2:19" ht="38.25">
      <c r="B32" s="2" t="s">
        <v>275</v>
      </c>
      <c r="C32" s="3" t="s">
        <v>21</v>
      </c>
      <c r="D32" s="3" t="s">
        <v>34</v>
      </c>
      <c r="E32" s="219" t="s">
        <v>97</v>
      </c>
      <c r="F32" s="219" t="s">
        <v>98</v>
      </c>
      <c r="G32" s="220" t="s">
        <v>25</v>
      </c>
      <c r="H32" s="209">
        <v>2720000</v>
      </c>
      <c r="I32" s="4" t="s">
        <v>26</v>
      </c>
      <c r="J32" s="4" t="s">
        <v>1900</v>
      </c>
      <c r="K32" s="192">
        <v>44591</v>
      </c>
      <c r="L32" s="192">
        <v>44651</v>
      </c>
      <c r="M32" s="3" t="s">
        <v>28</v>
      </c>
      <c r="N32" s="247" t="s">
        <v>29</v>
      </c>
      <c r="O32" s="205"/>
      <c r="P32" s="3" t="s">
        <v>96</v>
      </c>
      <c r="Q32" s="209">
        <v>1586667</v>
      </c>
      <c r="R32" s="209">
        <f>2720000-Q32</f>
        <v>1133333</v>
      </c>
      <c r="S32" s="3"/>
    </row>
    <row r="33" spans="2:19">
      <c r="B33" s="2" t="s">
        <v>276</v>
      </c>
      <c r="C33" s="3" t="s">
        <v>21</v>
      </c>
      <c r="D33" s="3" t="s">
        <v>34</v>
      </c>
      <c r="E33" s="219" t="s">
        <v>99</v>
      </c>
      <c r="F33" s="219" t="s">
        <v>100</v>
      </c>
      <c r="G33" s="220" t="s">
        <v>25</v>
      </c>
      <c r="H33" s="209">
        <v>1514834</v>
      </c>
      <c r="I33" s="4" t="s">
        <v>26</v>
      </c>
      <c r="J33" s="4" t="s">
        <v>27</v>
      </c>
      <c r="K33" s="192">
        <v>44566</v>
      </c>
      <c r="L33" s="192">
        <v>44621</v>
      </c>
      <c r="M33" s="3" t="s">
        <v>28</v>
      </c>
      <c r="N33" s="224" t="s">
        <v>101</v>
      </c>
      <c r="O33" s="205"/>
      <c r="P33" s="3" t="s">
        <v>96</v>
      </c>
      <c r="Q33" s="209">
        <v>89187</v>
      </c>
      <c r="R33" s="209">
        <f>1514834-Q33</f>
        <v>1425647</v>
      </c>
      <c r="S33" s="3"/>
    </row>
    <row r="34" spans="2:19">
      <c r="B34" s="2" t="s">
        <v>277</v>
      </c>
      <c r="C34" s="3" t="s">
        <v>21</v>
      </c>
      <c r="D34" s="3" t="s">
        <v>102</v>
      </c>
      <c r="E34" s="208" t="s">
        <v>103</v>
      </c>
      <c r="F34" s="3" t="s">
        <v>104</v>
      </c>
      <c r="G34" s="4" t="s">
        <v>105</v>
      </c>
      <c r="H34" s="209">
        <v>60000</v>
      </c>
      <c r="I34" s="4" t="s">
        <v>26</v>
      </c>
      <c r="J34" s="4" t="s">
        <v>27</v>
      </c>
      <c r="K34" s="192">
        <v>44592</v>
      </c>
      <c r="L34" s="192">
        <v>44652</v>
      </c>
      <c r="M34" s="3" t="s">
        <v>28</v>
      </c>
      <c r="N34" s="192" t="s">
        <v>106</v>
      </c>
      <c r="O34" s="210" t="s">
        <v>107</v>
      </c>
      <c r="P34" s="3" t="s">
        <v>108</v>
      </c>
      <c r="Q34" s="209">
        <v>60000</v>
      </c>
      <c r="R34" s="209">
        <v>0</v>
      </c>
      <c r="S34" s="214"/>
    </row>
    <row r="35" spans="2:19" ht="38.25">
      <c r="B35" s="2" t="s">
        <v>278</v>
      </c>
      <c r="C35" s="3" t="s">
        <v>21</v>
      </c>
      <c r="D35" s="3" t="s">
        <v>102</v>
      </c>
      <c r="E35" s="208" t="s">
        <v>109</v>
      </c>
      <c r="F35" s="208" t="s">
        <v>110</v>
      </c>
      <c r="G35" s="4" t="s">
        <v>111</v>
      </c>
      <c r="H35" s="209">
        <v>215000</v>
      </c>
      <c r="I35" s="4" t="s">
        <v>26</v>
      </c>
      <c r="J35" s="4" t="s">
        <v>27</v>
      </c>
      <c r="K35" s="192">
        <v>44591</v>
      </c>
      <c r="L35" s="192">
        <v>44651</v>
      </c>
      <c r="M35" s="3" t="s">
        <v>28</v>
      </c>
      <c r="N35" s="192" t="s">
        <v>106</v>
      </c>
      <c r="O35" s="210" t="s">
        <v>112</v>
      </c>
      <c r="P35" s="3" t="s">
        <v>31</v>
      </c>
      <c r="Q35" s="209">
        <v>215000</v>
      </c>
      <c r="R35" s="209">
        <v>0</v>
      </c>
      <c r="S35" s="214"/>
    </row>
    <row r="36" spans="2:19" ht="25.5">
      <c r="B36" s="2" t="s">
        <v>279</v>
      </c>
      <c r="C36" s="3" t="s">
        <v>21</v>
      </c>
      <c r="D36" s="3" t="s">
        <v>102</v>
      </c>
      <c r="E36" s="3" t="s">
        <v>113</v>
      </c>
      <c r="F36" s="3" t="s">
        <v>114</v>
      </c>
      <c r="G36" s="211" t="s">
        <v>115</v>
      </c>
      <c r="H36" s="209">
        <v>720000</v>
      </c>
      <c r="I36" s="4" t="s">
        <v>26</v>
      </c>
      <c r="J36" s="4" t="s">
        <v>27</v>
      </c>
      <c r="K36" s="211">
        <v>2022</v>
      </c>
      <c r="L36" s="4">
        <v>2022</v>
      </c>
      <c r="M36" s="3" t="s">
        <v>28</v>
      </c>
      <c r="N36" s="211">
        <v>2022</v>
      </c>
      <c r="O36" s="210"/>
      <c r="P36" s="3" t="s">
        <v>116</v>
      </c>
      <c r="Q36" s="209">
        <v>720000</v>
      </c>
      <c r="R36" s="209">
        <v>0</v>
      </c>
      <c r="S36" s="214"/>
    </row>
    <row r="37" spans="2:19" ht="25.5">
      <c r="B37" s="2" t="s">
        <v>280</v>
      </c>
      <c r="C37" s="3" t="s">
        <v>21</v>
      </c>
      <c r="D37" s="3" t="s">
        <v>102</v>
      </c>
      <c r="E37" s="3" t="s">
        <v>119</v>
      </c>
      <c r="F37" s="212" t="s">
        <v>120</v>
      </c>
      <c r="G37" s="4" t="s">
        <v>121</v>
      </c>
      <c r="H37" s="209">
        <v>1613000</v>
      </c>
      <c r="I37" s="4" t="s">
        <v>26</v>
      </c>
      <c r="J37" s="4" t="s">
        <v>27</v>
      </c>
      <c r="K37" s="192" t="s">
        <v>106</v>
      </c>
      <c r="L37" s="4" t="s">
        <v>106</v>
      </c>
      <c r="M37" s="3" t="s">
        <v>28</v>
      </c>
      <c r="N37" s="192" t="s">
        <v>122</v>
      </c>
      <c r="O37" s="210"/>
      <c r="P37" s="3" t="s">
        <v>96</v>
      </c>
      <c r="Q37" s="209">
        <v>1613000</v>
      </c>
      <c r="R37" s="209">
        <v>0</v>
      </c>
      <c r="S37" s="214"/>
    </row>
    <row r="38" spans="2:19" ht="25.5">
      <c r="B38" s="2" t="s">
        <v>281</v>
      </c>
      <c r="C38" s="3" t="s">
        <v>21</v>
      </c>
      <c r="D38" s="3" t="s">
        <v>102</v>
      </c>
      <c r="E38" s="208" t="s">
        <v>123</v>
      </c>
      <c r="F38" s="212" t="s">
        <v>124</v>
      </c>
      <c r="G38" s="4" t="s">
        <v>111</v>
      </c>
      <c r="H38" s="209">
        <v>176000</v>
      </c>
      <c r="I38" s="4" t="s">
        <v>26</v>
      </c>
      <c r="J38" s="4" t="s">
        <v>27</v>
      </c>
      <c r="K38" s="192">
        <v>44591</v>
      </c>
      <c r="L38" s="192">
        <v>44651</v>
      </c>
      <c r="M38" s="3" t="s">
        <v>28</v>
      </c>
      <c r="N38" s="192" t="s">
        <v>106</v>
      </c>
      <c r="O38" s="210" t="s">
        <v>125</v>
      </c>
      <c r="P38" s="3" t="s">
        <v>116</v>
      </c>
      <c r="Q38" s="209">
        <v>176000</v>
      </c>
      <c r="R38" s="209">
        <v>0</v>
      </c>
      <c r="S38" s="214"/>
    </row>
    <row r="39" spans="2:19">
      <c r="B39" s="2" t="s">
        <v>282</v>
      </c>
      <c r="C39" s="3" t="s">
        <v>21</v>
      </c>
      <c r="D39" s="3" t="s">
        <v>34</v>
      </c>
      <c r="E39" s="219" t="s">
        <v>126</v>
      </c>
      <c r="F39" s="219" t="s">
        <v>127</v>
      </c>
      <c r="G39" s="220" t="s">
        <v>25</v>
      </c>
      <c r="H39" s="209">
        <v>25000</v>
      </c>
      <c r="I39" s="4" t="s">
        <v>26</v>
      </c>
      <c r="J39" s="4" t="s">
        <v>27</v>
      </c>
      <c r="K39" s="192">
        <v>44636</v>
      </c>
      <c r="L39" s="192">
        <v>44666</v>
      </c>
      <c r="M39" s="3" t="s">
        <v>128</v>
      </c>
      <c r="N39" s="224" t="s">
        <v>63</v>
      </c>
      <c r="O39" s="205" t="s">
        <v>125</v>
      </c>
      <c r="P39" s="3" t="s">
        <v>116</v>
      </c>
      <c r="Q39" s="209">
        <v>25000</v>
      </c>
      <c r="R39" s="209">
        <v>0</v>
      </c>
      <c r="S39" s="3"/>
    </row>
    <row r="40" spans="2:19" ht="25.5">
      <c r="B40" s="2" t="s">
        <v>283</v>
      </c>
      <c r="C40" s="3" t="s">
        <v>21</v>
      </c>
      <c r="D40" s="3" t="s">
        <v>102</v>
      </c>
      <c r="E40" s="3" t="s">
        <v>130</v>
      </c>
      <c r="F40" s="3" t="s">
        <v>131</v>
      </c>
      <c r="G40" s="4" t="s">
        <v>132</v>
      </c>
      <c r="H40" s="209">
        <v>85000</v>
      </c>
      <c r="I40" s="4" t="s">
        <v>26</v>
      </c>
      <c r="J40" s="4" t="s">
        <v>27</v>
      </c>
      <c r="K40" s="192" t="s">
        <v>133</v>
      </c>
      <c r="L40" s="4" t="s">
        <v>133</v>
      </c>
      <c r="M40" s="3" t="s">
        <v>28</v>
      </c>
      <c r="N40" s="192" t="s">
        <v>122</v>
      </c>
      <c r="O40" s="210" t="s">
        <v>125</v>
      </c>
      <c r="P40" s="3" t="s">
        <v>116</v>
      </c>
      <c r="Q40" s="209">
        <v>85000</v>
      </c>
      <c r="R40" s="209">
        <v>0</v>
      </c>
      <c r="S40" s="214"/>
    </row>
    <row r="41" spans="2:19">
      <c r="B41" s="2" t="s">
        <v>284</v>
      </c>
      <c r="C41" s="3" t="s">
        <v>21</v>
      </c>
      <c r="D41" s="3" t="s">
        <v>102</v>
      </c>
      <c r="E41" s="3" t="s">
        <v>134</v>
      </c>
      <c r="F41" s="3" t="s">
        <v>135</v>
      </c>
      <c r="G41" s="4" t="s">
        <v>117</v>
      </c>
      <c r="H41" s="209">
        <v>50000</v>
      </c>
      <c r="I41" s="4" t="s">
        <v>26</v>
      </c>
      <c r="J41" s="4" t="s">
        <v>27</v>
      </c>
      <c r="K41" s="192">
        <v>44682</v>
      </c>
      <c r="L41" s="192">
        <v>44742</v>
      </c>
      <c r="M41" s="3" t="s">
        <v>28</v>
      </c>
      <c r="N41" s="192" t="s">
        <v>136</v>
      </c>
      <c r="O41" s="210" t="s">
        <v>125</v>
      </c>
      <c r="P41" s="3" t="s">
        <v>116</v>
      </c>
      <c r="Q41" s="209">
        <v>50000</v>
      </c>
      <c r="R41" s="209">
        <v>0</v>
      </c>
      <c r="S41" s="214"/>
    </row>
    <row r="42" spans="2:19" ht="25.5">
      <c r="B42" s="2" t="s">
        <v>285</v>
      </c>
      <c r="C42" s="3" t="s">
        <v>21</v>
      </c>
      <c r="D42" s="3" t="s">
        <v>34</v>
      </c>
      <c r="E42" s="219" t="s">
        <v>137</v>
      </c>
      <c r="F42" s="219" t="s">
        <v>135</v>
      </c>
      <c r="G42" s="220" t="s">
        <v>25</v>
      </c>
      <c r="H42" s="209">
        <v>38000</v>
      </c>
      <c r="I42" s="4" t="s">
        <v>26</v>
      </c>
      <c r="J42" s="4" t="s">
        <v>27</v>
      </c>
      <c r="K42" s="192" t="s">
        <v>41</v>
      </c>
      <c r="L42" s="192" t="s">
        <v>41</v>
      </c>
      <c r="M42" s="3" t="s">
        <v>128</v>
      </c>
      <c r="N42" s="247" t="s">
        <v>101</v>
      </c>
      <c r="O42" s="207" t="s">
        <v>125</v>
      </c>
      <c r="P42" s="3" t="s">
        <v>116</v>
      </c>
      <c r="Q42" s="209">
        <v>38000</v>
      </c>
      <c r="R42" s="209">
        <v>0</v>
      </c>
      <c r="S42" s="3"/>
    </row>
    <row r="43" spans="2:19">
      <c r="B43" s="2" t="s">
        <v>286</v>
      </c>
      <c r="C43" s="3" t="s">
        <v>21</v>
      </c>
      <c r="D43" s="3" t="s">
        <v>102</v>
      </c>
      <c r="E43" s="208" t="s">
        <v>139</v>
      </c>
      <c r="F43" s="212" t="s">
        <v>140</v>
      </c>
      <c r="G43" s="4" t="s">
        <v>105</v>
      </c>
      <c r="H43" s="209">
        <v>75000</v>
      </c>
      <c r="I43" s="4" t="s">
        <v>26</v>
      </c>
      <c r="J43" s="4" t="s">
        <v>27</v>
      </c>
      <c r="K43" s="192">
        <v>44592</v>
      </c>
      <c r="L43" s="192">
        <v>44652</v>
      </c>
      <c r="M43" s="3" t="s">
        <v>28</v>
      </c>
      <c r="N43" s="192" t="s">
        <v>106</v>
      </c>
      <c r="O43" s="210" t="s">
        <v>125</v>
      </c>
      <c r="P43" s="3" t="s">
        <v>116</v>
      </c>
      <c r="Q43" s="209">
        <v>75000</v>
      </c>
      <c r="R43" s="209">
        <v>0</v>
      </c>
      <c r="S43" s="214"/>
    </row>
    <row r="44" spans="2:19" ht="25.5">
      <c r="B44" s="2" t="s">
        <v>287</v>
      </c>
      <c r="C44" s="3" t="s">
        <v>21</v>
      </c>
      <c r="D44" s="3" t="s">
        <v>102</v>
      </c>
      <c r="E44" s="3" t="s">
        <v>141</v>
      </c>
      <c r="F44" s="3" t="s">
        <v>142</v>
      </c>
      <c r="G44" s="4" t="s">
        <v>143</v>
      </c>
      <c r="H44" s="209">
        <v>162000</v>
      </c>
      <c r="I44" s="4" t="s">
        <v>26</v>
      </c>
      <c r="J44" s="4" t="s">
        <v>27</v>
      </c>
      <c r="K44" s="192" t="s">
        <v>133</v>
      </c>
      <c r="L44" s="4" t="s">
        <v>133</v>
      </c>
      <c r="M44" s="3" t="s">
        <v>28</v>
      </c>
      <c r="N44" s="192" t="s">
        <v>106</v>
      </c>
      <c r="O44" s="210" t="s">
        <v>125</v>
      </c>
      <c r="P44" s="3" t="s">
        <v>116</v>
      </c>
      <c r="Q44" s="209">
        <v>162000</v>
      </c>
      <c r="R44" s="209">
        <v>0</v>
      </c>
      <c r="S44" s="214"/>
    </row>
    <row r="45" spans="2:19">
      <c r="B45" s="2" t="s">
        <v>288</v>
      </c>
      <c r="C45" s="3" t="s">
        <v>21</v>
      </c>
      <c r="D45" s="3" t="s">
        <v>34</v>
      </c>
      <c r="E45" s="219" t="s">
        <v>144</v>
      </c>
      <c r="F45" s="219" t="s">
        <v>145</v>
      </c>
      <c r="G45" s="220" t="s">
        <v>25</v>
      </c>
      <c r="H45" s="209">
        <v>492172.79999999999</v>
      </c>
      <c r="I45" s="4" t="s">
        <v>26</v>
      </c>
      <c r="J45" s="4" t="s">
        <v>27</v>
      </c>
      <c r="K45" s="192">
        <v>44590</v>
      </c>
      <c r="L45" s="192">
        <v>44650</v>
      </c>
      <c r="M45" s="3" t="s">
        <v>28</v>
      </c>
      <c r="N45" s="224" t="s">
        <v>146</v>
      </c>
      <c r="O45" s="205"/>
      <c r="P45" s="3" t="s">
        <v>116</v>
      </c>
      <c r="Q45" s="209">
        <v>89240</v>
      </c>
      <c r="R45" s="209">
        <f>492172.8-Q45</f>
        <v>402932.8</v>
      </c>
      <c r="S45" s="3"/>
    </row>
    <row r="46" spans="2:19" ht="25.5">
      <c r="B46" s="2" t="s">
        <v>289</v>
      </c>
      <c r="C46" s="3" t="s">
        <v>21</v>
      </c>
      <c r="D46" s="3" t="s">
        <v>34</v>
      </c>
      <c r="E46" s="219" t="s">
        <v>147</v>
      </c>
      <c r="F46" s="219" t="s">
        <v>148</v>
      </c>
      <c r="G46" s="220" t="s">
        <v>25</v>
      </c>
      <c r="H46" s="209">
        <v>65000</v>
      </c>
      <c r="I46" s="4" t="s">
        <v>26</v>
      </c>
      <c r="J46" s="4" t="s">
        <v>27</v>
      </c>
      <c r="K46" s="192">
        <v>44759</v>
      </c>
      <c r="L46" s="192">
        <v>44819</v>
      </c>
      <c r="M46" s="3" t="s">
        <v>28</v>
      </c>
      <c r="N46" s="224" t="s">
        <v>149</v>
      </c>
      <c r="O46" s="6" t="s">
        <v>150</v>
      </c>
      <c r="P46" s="3" t="s">
        <v>151</v>
      </c>
      <c r="Q46" s="209">
        <v>65000</v>
      </c>
      <c r="R46" s="209">
        <v>0</v>
      </c>
      <c r="S46" s="3"/>
    </row>
    <row r="47" spans="2:19" ht="25.5">
      <c r="B47" s="2" t="s">
        <v>290</v>
      </c>
      <c r="C47" s="3" t="s">
        <v>21</v>
      </c>
      <c r="D47" s="3" t="s">
        <v>34</v>
      </c>
      <c r="E47" s="219" t="s">
        <v>152</v>
      </c>
      <c r="F47" s="219" t="s">
        <v>153</v>
      </c>
      <c r="G47" s="220" t="s">
        <v>25</v>
      </c>
      <c r="H47" s="209">
        <v>77000</v>
      </c>
      <c r="I47" s="4" t="s">
        <v>26</v>
      </c>
      <c r="J47" s="4" t="s">
        <v>27</v>
      </c>
      <c r="K47" s="192">
        <v>44759</v>
      </c>
      <c r="L47" s="192">
        <v>44819</v>
      </c>
      <c r="M47" s="3" t="s">
        <v>28</v>
      </c>
      <c r="N47" s="224" t="s">
        <v>149</v>
      </c>
      <c r="O47" s="6" t="s">
        <v>150</v>
      </c>
      <c r="P47" s="3" t="s">
        <v>151</v>
      </c>
      <c r="Q47" s="209">
        <v>77000</v>
      </c>
      <c r="R47" s="209">
        <v>0</v>
      </c>
      <c r="S47" s="3"/>
    </row>
    <row r="48" spans="2:19">
      <c r="B48" s="2" t="s">
        <v>291</v>
      </c>
      <c r="C48" s="3" t="s">
        <v>21</v>
      </c>
      <c r="D48" s="3" t="s">
        <v>22</v>
      </c>
      <c r="E48" s="198" t="s">
        <v>154</v>
      </c>
      <c r="F48" s="198" t="s">
        <v>155</v>
      </c>
      <c r="G48" s="199" t="s">
        <v>25</v>
      </c>
      <c r="H48" s="200">
        <v>170000</v>
      </c>
      <c r="I48" s="4" t="s">
        <v>26</v>
      </c>
      <c r="J48" s="4" t="s">
        <v>27</v>
      </c>
      <c r="K48" s="192">
        <v>44787</v>
      </c>
      <c r="L48" s="192">
        <v>44847</v>
      </c>
      <c r="M48" s="3" t="s">
        <v>28</v>
      </c>
      <c r="N48" s="201" t="s">
        <v>149</v>
      </c>
      <c r="O48" s="213"/>
      <c r="P48" s="3" t="s">
        <v>227</v>
      </c>
      <c r="Q48" s="200">
        <v>150000</v>
      </c>
      <c r="R48" s="200">
        <v>20000</v>
      </c>
      <c r="S48" s="3"/>
    </row>
    <row r="49" spans="2:19" ht="38.25">
      <c r="B49" s="2" t="s">
        <v>292</v>
      </c>
      <c r="C49" s="3" t="s">
        <v>21</v>
      </c>
      <c r="D49" s="3" t="s">
        <v>34</v>
      </c>
      <c r="E49" s="219" t="s">
        <v>156</v>
      </c>
      <c r="F49" s="219" t="s">
        <v>157</v>
      </c>
      <c r="G49" s="220" t="s">
        <v>25</v>
      </c>
      <c r="H49" s="209">
        <v>27700</v>
      </c>
      <c r="I49" s="4" t="s">
        <v>26</v>
      </c>
      <c r="J49" s="4" t="s">
        <v>27</v>
      </c>
      <c r="K49" s="192">
        <v>44641</v>
      </c>
      <c r="L49" s="192">
        <v>44701</v>
      </c>
      <c r="M49" s="3" t="s">
        <v>28</v>
      </c>
      <c r="N49" s="224" t="s">
        <v>63</v>
      </c>
      <c r="O49" s="6" t="s">
        <v>60</v>
      </c>
      <c r="P49" s="3" t="s">
        <v>39</v>
      </c>
      <c r="Q49" s="209">
        <v>27700</v>
      </c>
      <c r="R49" s="209">
        <v>0</v>
      </c>
      <c r="S49" s="3"/>
    </row>
    <row r="50" spans="2:19" ht="25.5">
      <c r="B50" s="2" t="s">
        <v>293</v>
      </c>
      <c r="C50" s="3" t="s">
        <v>21</v>
      </c>
      <c r="D50" s="3" t="s">
        <v>34</v>
      </c>
      <c r="E50" s="219" t="s">
        <v>158</v>
      </c>
      <c r="F50" s="219" t="s">
        <v>159</v>
      </c>
      <c r="G50" s="220" t="s">
        <v>25</v>
      </c>
      <c r="H50" s="209">
        <v>42700</v>
      </c>
      <c r="I50" s="4" t="s">
        <v>26</v>
      </c>
      <c r="J50" s="4" t="s">
        <v>27</v>
      </c>
      <c r="K50" s="192" t="s">
        <v>41</v>
      </c>
      <c r="L50" s="192" t="s">
        <v>41</v>
      </c>
      <c r="M50" s="3" t="s">
        <v>28</v>
      </c>
      <c r="N50" s="221" t="s">
        <v>68</v>
      </c>
      <c r="O50" s="6" t="s">
        <v>60</v>
      </c>
      <c r="P50" s="3" t="s">
        <v>39</v>
      </c>
      <c r="Q50" s="209">
        <v>42700</v>
      </c>
      <c r="R50" s="209">
        <v>0</v>
      </c>
      <c r="S50" s="3"/>
    </row>
    <row r="51" spans="2:19" ht="38.25">
      <c r="B51" s="2" t="s">
        <v>294</v>
      </c>
      <c r="C51" s="3" t="s">
        <v>21</v>
      </c>
      <c r="D51" s="3" t="s">
        <v>34</v>
      </c>
      <c r="E51" s="219" t="s">
        <v>160</v>
      </c>
      <c r="F51" s="219" t="s">
        <v>161</v>
      </c>
      <c r="G51" s="220" t="s">
        <v>25</v>
      </c>
      <c r="H51" s="209">
        <v>868150</v>
      </c>
      <c r="I51" s="4" t="s">
        <v>26</v>
      </c>
      <c r="J51" s="4" t="s">
        <v>27</v>
      </c>
      <c r="K51" s="192">
        <v>44685</v>
      </c>
      <c r="L51" s="192">
        <v>44745</v>
      </c>
      <c r="M51" s="3" t="s">
        <v>28</v>
      </c>
      <c r="N51" s="224" t="s">
        <v>68</v>
      </c>
      <c r="O51" s="205"/>
      <c r="P51" s="3" t="s">
        <v>162</v>
      </c>
      <c r="Q51" s="209">
        <v>437500</v>
      </c>
      <c r="R51" s="209">
        <f>868150-Q51</f>
        <v>430650</v>
      </c>
      <c r="S51" s="3"/>
    </row>
    <row r="52" spans="2:19" ht="25.5">
      <c r="B52" s="2" t="s">
        <v>295</v>
      </c>
      <c r="C52" s="3" t="s">
        <v>21</v>
      </c>
      <c r="D52" s="3" t="s">
        <v>34</v>
      </c>
      <c r="E52" s="3" t="s">
        <v>163</v>
      </c>
      <c r="F52" s="3" t="s">
        <v>164</v>
      </c>
      <c r="G52" s="4" t="s">
        <v>25</v>
      </c>
      <c r="H52" s="209">
        <v>65000</v>
      </c>
      <c r="I52" s="4" t="s">
        <v>26</v>
      </c>
      <c r="J52" s="4" t="s">
        <v>27</v>
      </c>
      <c r="K52" s="192">
        <v>44774</v>
      </c>
      <c r="L52" s="192">
        <v>44834</v>
      </c>
      <c r="M52" s="3" t="s">
        <v>28</v>
      </c>
      <c r="N52" s="4" t="s">
        <v>68</v>
      </c>
      <c r="O52" s="5" t="s">
        <v>1855</v>
      </c>
      <c r="P52" s="3" t="s">
        <v>108</v>
      </c>
      <c r="Q52" s="209">
        <v>65000</v>
      </c>
      <c r="R52" s="209">
        <v>0</v>
      </c>
      <c r="S52" s="3"/>
    </row>
    <row r="53" spans="2:19" ht="25.5">
      <c r="B53" s="2" t="s">
        <v>296</v>
      </c>
      <c r="C53" s="3" t="s">
        <v>21</v>
      </c>
      <c r="D53" s="3" t="s">
        <v>102</v>
      </c>
      <c r="E53" s="3" t="s">
        <v>166</v>
      </c>
      <c r="F53" s="208" t="s">
        <v>164</v>
      </c>
      <c r="G53" s="211" t="s">
        <v>105</v>
      </c>
      <c r="H53" s="209">
        <v>240000</v>
      </c>
      <c r="I53" s="4" t="s">
        <v>26</v>
      </c>
      <c r="J53" s="4" t="s">
        <v>27</v>
      </c>
      <c r="K53" s="192">
        <v>44592</v>
      </c>
      <c r="L53" s="192">
        <v>44652</v>
      </c>
      <c r="M53" s="3" t="s">
        <v>28</v>
      </c>
      <c r="N53" s="4">
        <v>2022</v>
      </c>
      <c r="O53" s="5" t="s">
        <v>1855</v>
      </c>
      <c r="P53" s="3" t="s">
        <v>108</v>
      </c>
      <c r="Q53" s="209">
        <v>240000</v>
      </c>
      <c r="R53" s="209">
        <v>0</v>
      </c>
      <c r="S53" s="214"/>
    </row>
    <row r="54" spans="2:19">
      <c r="B54" s="2" t="s">
        <v>297</v>
      </c>
      <c r="C54" s="3" t="s">
        <v>21</v>
      </c>
      <c r="D54" s="3" t="s">
        <v>34</v>
      </c>
      <c r="E54" s="219" t="s">
        <v>167</v>
      </c>
      <c r="F54" s="219" t="s">
        <v>168</v>
      </c>
      <c r="G54" s="220" t="s">
        <v>25</v>
      </c>
      <c r="H54" s="209">
        <v>285000</v>
      </c>
      <c r="I54" s="4" t="s">
        <v>26</v>
      </c>
      <c r="J54" s="4" t="s">
        <v>27</v>
      </c>
      <c r="K54" s="192">
        <v>44702</v>
      </c>
      <c r="L54" s="192">
        <v>44762</v>
      </c>
      <c r="M54" s="3" t="s">
        <v>28</v>
      </c>
      <c r="N54" s="224" t="s">
        <v>63</v>
      </c>
      <c r="O54" s="205"/>
      <c r="P54" s="3" t="s">
        <v>169</v>
      </c>
      <c r="Q54" s="209">
        <v>228000</v>
      </c>
      <c r="R54" s="209">
        <v>57000</v>
      </c>
      <c r="S54" s="3"/>
    </row>
    <row r="55" spans="2:19" ht="25.5">
      <c r="B55" s="2" t="s">
        <v>298</v>
      </c>
      <c r="C55" s="3" t="s">
        <v>21</v>
      </c>
      <c r="D55" s="3" t="s">
        <v>34</v>
      </c>
      <c r="E55" s="219" t="s">
        <v>170</v>
      </c>
      <c r="F55" s="219" t="s">
        <v>171</v>
      </c>
      <c r="G55" s="220" t="s">
        <v>25</v>
      </c>
      <c r="H55" s="209">
        <v>150000</v>
      </c>
      <c r="I55" s="4" t="s">
        <v>26</v>
      </c>
      <c r="J55" s="4" t="s">
        <v>27</v>
      </c>
      <c r="K55" s="192">
        <v>44646</v>
      </c>
      <c r="L55" s="192">
        <v>44706</v>
      </c>
      <c r="M55" s="3" t="s">
        <v>28</v>
      </c>
      <c r="N55" s="224" t="s">
        <v>63</v>
      </c>
      <c r="O55" s="6"/>
      <c r="P55" s="3" t="s">
        <v>169</v>
      </c>
      <c r="Q55" s="209">
        <v>150000</v>
      </c>
      <c r="R55" s="209">
        <v>0</v>
      </c>
      <c r="S55" s="3"/>
    </row>
    <row r="56" spans="2:19">
      <c r="B56" s="2" t="s">
        <v>299</v>
      </c>
      <c r="C56" s="3" t="s">
        <v>21</v>
      </c>
      <c r="D56" s="3" t="s">
        <v>102</v>
      </c>
      <c r="E56" s="3" t="s">
        <v>172</v>
      </c>
      <c r="F56" s="214" t="s">
        <v>173</v>
      </c>
      <c r="G56" s="211" t="s">
        <v>115</v>
      </c>
      <c r="H56" s="209">
        <v>150000</v>
      </c>
      <c r="I56" s="4" t="s">
        <v>26</v>
      </c>
      <c r="J56" s="4" t="s">
        <v>27</v>
      </c>
      <c r="K56" s="192">
        <v>44575</v>
      </c>
      <c r="L56" s="192">
        <v>44635</v>
      </c>
      <c r="M56" s="3" t="s">
        <v>28</v>
      </c>
      <c r="N56" s="192">
        <v>44774</v>
      </c>
      <c r="O56" s="210" t="s">
        <v>112</v>
      </c>
      <c r="P56" s="3" t="s">
        <v>108</v>
      </c>
      <c r="Q56" s="209">
        <v>150000</v>
      </c>
      <c r="R56" s="209">
        <v>0</v>
      </c>
      <c r="S56" s="214"/>
    </row>
    <row r="57" spans="2:19">
      <c r="B57" s="2" t="s">
        <v>300</v>
      </c>
      <c r="C57" s="3" t="s">
        <v>21</v>
      </c>
      <c r="D57" s="3" t="s">
        <v>102</v>
      </c>
      <c r="E57" s="3" t="s">
        <v>174</v>
      </c>
      <c r="F57" s="214" t="s">
        <v>175</v>
      </c>
      <c r="G57" s="211" t="s">
        <v>115</v>
      </c>
      <c r="H57" s="209">
        <v>50000</v>
      </c>
      <c r="I57" s="4" t="s">
        <v>26</v>
      </c>
      <c r="J57" s="4" t="s">
        <v>27</v>
      </c>
      <c r="K57" s="192">
        <v>44575</v>
      </c>
      <c r="L57" s="192">
        <v>44635</v>
      </c>
      <c r="M57" s="3" t="s">
        <v>28</v>
      </c>
      <c r="N57" s="192">
        <v>44774</v>
      </c>
      <c r="O57" s="210" t="s">
        <v>112</v>
      </c>
      <c r="P57" s="3" t="s">
        <v>108</v>
      </c>
      <c r="Q57" s="209">
        <v>50000</v>
      </c>
      <c r="R57" s="209">
        <v>0</v>
      </c>
      <c r="S57" s="214"/>
    </row>
    <row r="58" spans="2:19" ht="38.25">
      <c r="B58" s="2" t="s">
        <v>301</v>
      </c>
      <c r="C58" s="3" t="s">
        <v>21</v>
      </c>
      <c r="D58" s="3" t="s">
        <v>102</v>
      </c>
      <c r="E58" s="3" t="s">
        <v>176</v>
      </c>
      <c r="F58" s="212" t="s">
        <v>177</v>
      </c>
      <c r="G58" s="4" t="s">
        <v>115</v>
      </c>
      <c r="H58" s="209">
        <v>950000</v>
      </c>
      <c r="I58" s="4" t="s">
        <v>26</v>
      </c>
      <c r="J58" s="4" t="s">
        <v>27</v>
      </c>
      <c r="K58" s="211" t="s">
        <v>178</v>
      </c>
      <c r="L58" s="4">
        <v>2022</v>
      </c>
      <c r="M58" s="3" t="s">
        <v>28</v>
      </c>
      <c r="N58" s="211">
        <v>2022</v>
      </c>
      <c r="O58" s="215" t="s">
        <v>107</v>
      </c>
      <c r="P58" s="3" t="s">
        <v>31</v>
      </c>
      <c r="Q58" s="209">
        <v>950000</v>
      </c>
      <c r="R58" s="209">
        <v>0</v>
      </c>
      <c r="S58" s="214"/>
    </row>
    <row r="59" spans="2:19">
      <c r="B59" s="2" t="s">
        <v>302</v>
      </c>
      <c r="C59" s="3" t="s">
        <v>21</v>
      </c>
      <c r="D59" s="3" t="s">
        <v>102</v>
      </c>
      <c r="E59" s="208" t="s">
        <v>179</v>
      </c>
      <c r="F59" s="3" t="s">
        <v>180</v>
      </c>
      <c r="G59" s="4" t="s">
        <v>181</v>
      </c>
      <c r="H59" s="209">
        <v>93000</v>
      </c>
      <c r="I59" s="4" t="s">
        <v>26</v>
      </c>
      <c r="J59" s="4" t="s">
        <v>27</v>
      </c>
      <c r="K59" s="192">
        <v>44591</v>
      </c>
      <c r="L59" s="192">
        <v>44651</v>
      </c>
      <c r="M59" s="3" t="s">
        <v>28</v>
      </c>
      <c r="N59" s="192" t="s">
        <v>106</v>
      </c>
      <c r="O59" s="210" t="s">
        <v>107</v>
      </c>
      <c r="P59" s="3" t="s">
        <v>31</v>
      </c>
      <c r="Q59" s="209">
        <v>93000</v>
      </c>
      <c r="R59" s="209">
        <v>0</v>
      </c>
      <c r="S59" s="214"/>
    </row>
    <row r="60" spans="2:19" ht="25.5">
      <c r="B60" s="2" t="s">
        <v>303</v>
      </c>
      <c r="C60" s="3" t="s">
        <v>21</v>
      </c>
      <c r="D60" s="3" t="s">
        <v>102</v>
      </c>
      <c r="E60" s="3" t="s">
        <v>182</v>
      </c>
      <c r="F60" s="3" t="s">
        <v>183</v>
      </c>
      <c r="G60" s="4" t="s">
        <v>25</v>
      </c>
      <c r="H60" s="209">
        <v>291000</v>
      </c>
      <c r="I60" s="4" t="s">
        <v>26</v>
      </c>
      <c r="J60" s="4" t="s">
        <v>27</v>
      </c>
      <c r="K60" s="192" t="s">
        <v>106</v>
      </c>
      <c r="L60" s="4" t="s">
        <v>106</v>
      </c>
      <c r="M60" s="3" t="s">
        <v>28</v>
      </c>
      <c r="N60" s="192" t="s">
        <v>122</v>
      </c>
      <c r="O60" s="210"/>
      <c r="P60" s="3" t="s">
        <v>31</v>
      </c>
      <c r="Q60" s="209">
        <v>291000</v>
      </c>
      <c r="R60" s="209">
        <v>0</v>
      </c>
      <c r="S60" s="214"/>
    </row>
    <row r="61" spans="2:19" ht="25.5">
      <c r="B61" s="2" t="s">
        <v>304</v>
      </c>
      <c r="C61" s="3" t="s">
        <v>21</v>
      </c>
      <c r="D61" s="3" t="s">
        <v>102</v>
      </c>
      <c r="E61" s="3" t="s">
        <v>184</v>
      </c>
      <c r="F61" s="3" t="s">
        <v>185</v>
      </c>
      <c r="G61" s="4" t="s">
        <v>115</v>
      </c>
      <c r="H61" s="209">
        <v>1675000</v>
      </c>
      <c r="I61" s="4" t="s">
        <v>26</v>
      </c>
      <c r="J61" s="4" t="s">
        <v>27</v>
      </c>
      <c r="K61" s="211" t="s">
        <v>178</v>
      </c>
      <c r="L61" s="4">
        <v>2022</v>
      </c>
      <c r="M61" s="3" t="s">
        <v>28</v>
      </c>
      <c r="N61" s="211">
        <v>2022</v>
      </c>
      <c r="O61" s="215"/>
      <c r="P61" s="3" t="s">
        <v>96</v>
      </c>
      <c r="Q61" s="209">
        <v>1675000</v>
      </c>
      <c r="R61" s="209">
        <v>0</v>
      </c>
      <c r="S61" s="214"/>
    </row>
    <row r="62" spans="2:19">
      <c r="B62" s="2" t="s">
        <v>305</v>
      </c>
      <c r="C62" s="3" t="s">
        <v>21</v>
      </c>
      <c r="D62" s="3" t="s">
        <v>102</v>
      </c>
      <c r="E62" s="208" t="s">
        <v>186</v>
      </c>
      <c r="F62" s="212" t="s">
        <v>187</v>
      </c>
      <c r="G62" s="4" t="s">
        <v>188</v>
      </c>
      <c r="H62" s="209">
        <v>187000</v>
      </c>
      <c r="I62" s="4" t="s">
        <v>26</v>
      </c>
      <c r="J62" s="4" t="s">
        <v>53</v>
      </c>
      <c r="K62" s="192">
        <v>44564</v>
      </c>
      <c r="L62" s="192">
        <v>44651</v>
      </c>
      <c r="M62" s="3" t="s">
        <v>28</v>
      </c>
      <c r="N62" s="192" t="s">
        <v>106</v>
      </c>
      <c r="O62" s="210" t="s">
        <v>189</v>
      </c>
      <c r="P62" s="3" t="s">
        <v>96</v>
      </c>
      <c r="Q62" s="209">
        <v>187000</v>
      </c>
      <c r="R62" s="209">
        <v>0</v>
      </c>
      <c r="S62" s="214"/>
    </row>
    <row r="63" spans="2:19" ht="25.5">
      <c r="B63" s="2" t="s">
        <v>306</v>
      </c>
      <c r="C63" s="3" t="s">
        <v>21</v>
      </c>
      <c r="D63" s="3" t="s">
        <v>102</v>
      </c>
      <c r="E63" s="208" t="s">
        <v>190</v>
      </c>
      <c r="F63" s="212" t="s">
        <v>191</v>
      </c>
      <c r="G63" s="4" t="s">
        <v>192</v>
      </c>
      <c r="H63" s="209">
        <v>1555000</v>
      </c>
      <c r="I63" s="4" t="s">
        <v>26</v>
      </c>
      <c r="J63" s="4" t="s">
        <v>53</v>
      </c>
      <c r="K63" s="192" t="s">
        <v>106</v>
      </c>
      <c r="L63" s="4" t="s">
        <v>106</v>
      </c>
      <c r="M63" s="3" t="s">
        <v>28</v>
      </c>
      <c r="N63" s="192" t="s">
        <v>122</v>
      </c>
      <c r="O63" s="210" t="s">
        <v>193</v>
      </c>
      <c r="P63" s="3" t="s">
        <v>96</v>
      </c>
      <c r="Q63" s="209">
        <v>1555000</v>
      </c>
      <c r="R63" s="209">
        <v>0</v>
      </c>
      <c r="S63" s="214"/>
    </row>
    <row r="64" spans="2:19">
      <c r="B64" s="2" t="s">
        <v>307</v>
      </c>
      <c r="C64" s="3" t="s">
        <v>21</v>
      </c>
      <c r="D64" s="3" t="s">
        <v>102</v>
      </c>
      <c r="E64" s="3" t="s">
        <v>194</v>
      </c>
      <c r="F64" s="3" t="s">
        <v>195</v>
      </c>
      <c r="G64" s="4" t="s">
        <v>115</v>
      </c>
      <c r="H64" s="209">
        <v>525000</v>
      </c>
      <c r="I64" s="4" t="s">
        <v>26</v>
      </c>
      <c r="J64" s="4" t="s">
        <v>53</v>
      </c>
      <c r="K64" s="192">
        <v>44592</v>
      </c>
      <c r="L64" s="192">
        <v>44682</v>
      </c>
      <c r="M64" s="3" t="s">
        <v>28</v>
      </c>
      <c r="N64" s="192">
        <v>44788</v>
      </c>
      <c r="O64" s="210" t="s">
        <v>193</v>
      </c>
      <c r="P64" s="3" t="s">
        <v>96</v>
      </c>
      <c r="Q64" s="209">
        <v>525000</v>
      </c>
      <c r="R64" s="209">
        <v>0</v>
      </c>
      <c r="S64" s="214"/>
    </row>
    <row r="65" spans="2:19" ht="25.5">
      <c r="B65" s="2" t="s">
        <v>308</v>
      </c>
      <c r="C65" s="3" t="s">
        <v>21</v>
      </c>
      <c r="D65" s="3" t="s">
        <v>102</v>
      </c>
      <c r="E65" s="3" t="s">
        <v>197</v>
      </c>
      <c r="F65" s="3" t="s">
        <v>198</v>
      </c>
      <c r="G65" s="4" t="s">
        <v>25</v>
      </c>
      <c r="H65" s="209">
        <v>827907.07</v>
      </c>
      <c r="I65" s="4" t="s">
        <v>26</v>
      </c>
      <c r="J65" s="4" t="s">
        <v>27</v>
      </c>
      <c r="K65" s="192" t="s">
        <v>106</v>
      </c>
      <c r="L65" s="4" t="s">
        <v>106</v>
      </c>
      <c r="M65" s="3" t="s">
        <v>28</v>
      </c>
      <c r="N65" s="192" t="s">
        <v>122</v>
      </c>
      <c r="O65" s="210" t="s">
        <v>199</v>
      </c>
      <c r="P65" s="3" t="s">
        <v>96</v>
      </c>
      <c r="Q65" s="209">
        <v>827907.07</v>
      </c>
      <c r="R65" s="209">
        <v>0</v>
      </c>
      <c r="S65" s="214"/>
    </row>
    <row r="66" spans="2:19">
      <c r="B66" s="2" t="s">
        <v>309</v>
      </c>
      <c r="C66" s="3" t="s">
        <v>21</v>
      </c>
      <c r="D66" s="3" t="s">
        <v>102</v>
      </c>
      <c r="E66" s="3" t="s">
        <v>200</v>
      </c>
      <c r="F66" s="3" t="s">
        <v>201</v>
      </c>
      <c r="G66" s="4" t="s">
        <v>115</v>
      </c>
      <c r="H66" s="209">
        <v>143466.15</v>
      </c>
      <c r="I66" s="4" t="s">
        <v>26</v>
      </c>
      <c r="J66" s="4" t="s">
        <v>27</v>
      </c>
      <c r="K66" s="192">
        <v>44622</v>
      </c>
      <c r="L66" s="192">
        <v>44682</v>
      </c>
      <c r="M66" s="3" t="s">
        <v>28</v>
      </c>
      <c r="N66" s="192">
        <v>44805</v>
      </c>
      <c r="O66" s="210" t="s">
        <v>199</v>
      </c>
      <c r="P66" s="3" t="s">
        <v>96</v>
      </c>
      <c r="Q66" s="209">
        <v>143466.15</v>
      </c>
      <c r="R66" s="209">
        <v>0</v>
      </c>
      <c r="S66" s="214"/>
    </row>
    <row r="67" spans="2:19">
      <c r="B67" s="2" t="s">
        <v>310</v>
      </c>
      <c r="C67" s="3" t="s">
        <v>21</v>
      </c>
      <c r="D67" s="3" t="s">
        <v>102</v>
      </c>
      <c r="E67" s="3" t="s">
        <v>202</v>
      </c>
      <c r="F67" s="3" t="s">
        <v>203</v>
      </c>
      <c r="G67" s="4" t="s">
        <v>115</v>
      </c>
      <c r="H67" s="209">
        <v>380626.78</v>
      </c>
      <c r="I67" s="4" t="s">
        <v>26</v>
      </c>
      <c r="J67" s="4" t="s">
        <v>27</v>
      </c>
      <c r="K67" s="192">
        <v>44622</v>
      </c>
      <c r="L67" s="192">
        <v>44682</v>
      </c>
      <c r="M67" s="3" t="s">
        <v>28</v>
      </c>
      <c r="N67" s="192">
        <v>44788</v>
      </c>
      <c r="O67" s="210" t="s">
        <v>199</v>
      </c>
      <c r="P67" s="3" t="s">
        <v>96</v>
      </c>
      <c r="Q67" s="209">
        <v>380626.78</v>
      </c>
      <c r="R67" s="209">
        <v>0</v>
      </c>
      <c r="S67" s="214"/>
    </row>
    <row r="68" spans="2:19">
      <c r="B68" s="2" t="s">
        <v>311</v>
      </c>
      <c r="C68" s="3" t="s">
        <v>21</v>
      </c>
      <c r="D68" s="3" t="s">
        <v>102</v>
      </c>
      <c r="E68" s="208" t="s">
        <v>204</v>
      </c>
      <c r="F68" s="3" t="s">
        <v>205</v>
      </c>
      <c r="G68" s="4" t="s">
        <v>25</v>
      </c>
      <c r="H68" s="209">
        <v>456000</v>
      </c>
      <c r="I68" s="4" t="s">
        <v>26</v>
      </c>
      <c r="J68" s="4" t="s">
        <v>27</v>
      </c>
      <c r="K68" s="192" t="s">
        <v>106</v>
      </c>
      <c r="L68" s="4" t="s">
        <v>106</v>
      </c>
      <c r="M68" s="3" t="s">
        <v>28</v>
      </c>
      <c r="N68" s="192" t="s">
        <v>106</v>
      </c>
      <c r="O68" s="210"/>
      <c r="P68" s="3" t="s">
        <v>96</v>
      </c>
      <c r="Q68" s="209">
        <v>456000</v>
      </c>
      <c r="R68" s="209">
        <v>0</v>
      </c>
      <c r="S68" s="214"/>
    </row>
    <row r="69" spans="2:19" ht="25.5">
      <c r="B69" s="2" t="s">
        <v>312</v>
      </c>
      <c r="C69" s="3" t="s">
        <v>21</v>
      </c>
      <c r="D69" s="3" t="s">
        <v>34</v>
      </c>
      <c r="E69" s="219" t="s">
        <v>206</v>
      </c>
      <c r="F69" s="219" t="s">
        <v>207</v>
      </c>
      <c r="G69" s="220" t="s">
        <v>25</v>
      </c>
      <c r="H69" s="209">
        <v>3678506</v>
      </c>
      <c r="I69" s="4" t="s">
        <v>26</v>
      </c>
      <c r="J69" s="4" t="s">
        <v>53</v>
      </c>
      <c r="K69" s="192">
        <v>44564</v>
      </c>
      <c r="L69" s="192">
        <v>44625</v>
      </c>
      <c r="M69" s="3" t="s">
        <v>28</v>
      </c>
      <c r="N69" s="224" t="s">
        <v>68</v>
      </c>
      <c r="O69" s="6" t="s">
        <v>208</v>
      </c>
      <c r="P69" s="3" t="s">
        <v>39</v>
      </c>
      <c r="Q69" s="209">
        <v>2942804</v>
      </c>
      <c r="R69" s="209">
        <v>735702</v>
      </c>
      <c r="S69" s="3"/>
    </row>
    <row r="70" spans="2:19" ht="25.5">
      <c r="B70" s="2" t="s">
        <v>313</v>
      </c>
      <c r="C70" s="3" t="s">
        <v>21</v>
      </c>
      <c r="D70" s="3" t="s">
        <v>102</v>
      </c>
      <c r="E70" s="3" t="s">
        <v>209</v>
      </c>
      <c r="F70" s="3" t="s">
        <v>207</v>
      </c>
      <c r="G70" s="4" t="s">
        <v>210</v>
      </c>
      <c r="H70" s="209">
        <v>736000</v>
      </c>
      <c r="I70" s="4" t="s">
        <v>26</v>
      </c>
      <c r="J70" s="4" t="s">
        <v>53</v>
      </c>
      <c r="K70" s="192" t="s">
        <v>211</v>
      </c>
      <c r="L70" s="4" t="s">
        <v>211</v>
      </c>
      <c r="M70" s="3" t="s">
        <v>28</v>
      </c>
      <c r="N70" s="192" t="s">
        <v>106</v>
      </c>
      <c r="O70" s="6" t="s">
        <v>208</v>
      </c>
      <c r="P70" s="3" t="s">
        <v>39</v>
      </c>
      <c r="Q70" s="209">
        <v>736000</v>
      </c>
      <c r="R70" s="209">
        <v>0</v>
      </c>
      <c r="S70" s="214"/>
    </row>
    <row r="71" spans="2:19" ht="25.5">
      <c r="B71" s="2" t="s">
        <v>314</v>
      </c>
      <c r="C71" s="3" t="s">
        <v>21</v>
      </c>
      <c r="D71" s="3" t="s">
        <v>34</v>
      </c>
      <c r="E71" s="219" t="s">
        <v>212</v>
      </c>
      <c r="F71" s="219" t="s">
        <v>213</v>
      </c>
      <c r="G71" s="220" t="s">
        <v>25</v>
      </c>
      <c r="H71" s="209">
        <v>35000</v>
      </c>
      <c r="I71" s="4" t="s">
        <v>26</v>
      </c>
      <c r="J71" s="4" t="s">
        <v>53</v>
      </c>
      <c r="K71" s="192" t="s">
        <v>41</v>
      </c>
      <c r="L71" s="192" t="s">
        <v>41</v>
      </c>
      <c r="M71" s="3" t="s">
        <v>28</v>
      </c>
      <c r="N71" s="247" t="s">
        <v>68</v>
      </c>
      <c r="O71" s="6" t="s">
        <v>208</v>
      </c>
      <c r="P71" s="3" t="s">
        <v>39</v>
      </c>
      <c r="Q71" s="209">
        <v>35000</v>
      </c>
      <c r="R71" s="209">
        <v>0</v>
      </c>
      <c r="S71" s="3"/>
    </row>
    <row r="72" spans="2:19" ht="25.5">
      <c r="B72" s="2" t="s">
        <v>315</v>
      </c>
      <c r="C72" s="3" t="s">
        <v>21</v>
      </c>
      <c r="D72" s="3" t="s">
        <v>102</v>
      </c>
      <c r="E72" s="3" t="s">
        <v>214</v>
      </c>
      <c r="F72" s="3" t="s">
        <v>215</v>
      </c>
      <c r="G72" s="4" t="s">
        <v>115</v>
      </c>
      <c r="H72" s="209">
        <v>150000</v>
      </c>
      <c r="I72" s="4" t="s">
        <v>26</v>
      </c>
      <c r="J72" s="4" t="s">
        <v>27</v>
      </c>
      <c r="K72" s="192">
        <v>44592</v>
      </c>
      <c r="L72" s="192">
        <v>44652</v>
      </c>
      <c r="M72" s="3" t="s">
        <v>28</v>
      </c>
      <c r="N72" s="192">
        <v>44774</v>
      </c>
      <c r="O72" s="210"/>
      <c r="P72" s="3" t="s">
        <v>96</v>
      </c>
      <c r="Q72" s="209">
        <v>150000</v>
      </c>
      <c r="R72" s="209">
        <v>0</v>
      </c>
      <c r="S72" s="214"/>
    </row>
    <row r="73" spans="2:19" ht="38.25">
      <c r="B73" s="2" t="s">
        <v>316</v>
      </c>
      <c r="C73" s="3" t="s">
        <v>21</v>
      </c>
      <c r="D73" s="3" t="s">
        <v>102</v>
      </c>
      <c r="E73" s="3" t="s">
        <v>1912</v>
      </c>
      <c r="F73" s="3" t="s">
        <v>217</v>
      </c>
      <c r="G73" s="4" t="s">
        <v>117</v>
      </c>
      <c r="H73" s="209">
        <v>0</v>
      </c>
      <c r="I73" s="4" t="s">
        <v>26</v>
      </c>
      <c r="J73" s="4" t="s">
        <v>1913</v>
      </c>
      <c r="K73" s="192">
        <v>44575</v>
      </c>
      <c r="L73" s="192">
        <v>44635</v>
      </c>
      <c r="M73" s="3" t="s">
        <v>28</v>
      </c>
      <c r="N73" s="192" t="s">
        <v>106</v>
      </c>
      <c r="O73" s="210"/>
      <c r="P73" s="3" t="s">
        <v>96</v>
      </c>
      <c r="Q73" s="209">
        <v>0</v>
      </c>
      <c r="R73" s="209">
        <v>0</v>
      </c>
      <c r="S73" s="214"/>
    </row>
    <row r="74" spans="2:19">
      <c r="B74" s="2" t="s">
        <v>317</v>
      </c>
      <c r="C74" s="3" t="s">
        <v>21</v>
      </c>
      <c r="D74" s="3" t="s">
        <v>102</v>
      </c>
      <c r="E74" s="3" t="s">
        <v>218</v>
      </c>
      <c r="F74" s="3" t="s">
        <v>219</v>
      </c>
      <c r="G74" s="4" t="s">
        <v>220</v>
      </c>
      <c r="H74" s="209">
        <v>470000</v>
      </c>
      <c r="I74" s="4" t="s">
        <v>26</v>
      </c>
      <c r="J74" s="4" t="s">
        <v>27</v>
      </c>
      <c r="K74" s="192" t="s">
        <v>133</v>
      </c>
      <c r="L74" s="4" t="s">
        <v>133</v>
      </c>
      <c r="M74" s="3" t="s">
        <v>28</v>
      </c>
      <c r="N74" s="192" t="s">
        <v>196</v>
      </c>
      <c r="O74" s="210"/>
      <c r="P74" s="3" t="s">
        <v>96</v>
      </c>
      <c r="Q74" s="209">
        <v>450000</v>
      </c>
      <c r="R74" s="209">
        <v>20000</v>
      </c>
      <c r="S74" s="214"/>
    </row>
    <row r="75" spans="2:19" ht="38.25">
      <c r="B75" s="2" t="s">
        <v>318</v>
      </c>
      <c r="C75" s="3" t="s">
        <v>21</v>
      </c>
      <c r="D75" s="3" t="s">
        <v>102</v>
      </c>
      <c r="E75" s="3" t="s">
        <v>221</v>
      </c>
      <c r="F75" s="3" t="s">
        <v>222</v>
      </c>
      <c r="G75" s="4" t="s">
        <v>115</v>
      </c>
      <c r="H75" s="209">
        <v>12500000</v>
      </c>
      <c r="I75" s="4" t="s">
        <v>26</v>
      </c>
      <c r="J75" s="4" t="s">
        <v>53</v>
      </c>
      <c r="K75" s="192">
        <v>44593</v>
      </c>
      <c r="L75" s="192">
        <v>44682</v>
      </c>
      <c r="M75" s="3" t="s">
        <v>28</v>
      </c>
      <c r="N75" s="192">
        <v>44774</v>
      </c>
      <c r="O75" s="210" t="s">
        <v>189</v>
      </c>
      <c r="P75" s="3" t="s">
        <v>96</v>
      </c>
      <c r="Q75" s="209">
        <v>12500000</v>
      </c>
      <c r="R75" s="209">
        <v>0</v>
      </c>
      <c r="S75" s="214"/>
    </row>
    <row r="76" spans="2:19">
      <c r="B76" s="2" t="s">
        <v>319</v>
      </c>
      <c r="C76" s="3" t="s">
        <v>21</v>
      </c>
      <c r="D76" s="3" t="s">
        <v>102</v>
      </c>
      <c r="E76" s="3" t="s">
        <v>223</v>
      </c>
      <c r="F76" s="216" t="s">
        <v>224</v>
      </c>
      <c r="G76" s="4" t="s">
        <v>225</v>
      </c>
      <c r="H76" s="209">
        <v>470000</v>
      </c>
      <c r="I76" s="4" t="s">
        <v>26</v>
      </c>
      <c r="J76" s="4" t="s">
        <v>27</v>
      </c>
      <c r="K76" s="192" t="s">
        <v>226</v>
      </c>
      <c r="L76" s="4" t="s">
        <v>226</v>
      </c>
      <c r="M76" s="3" t="s">
        <v>28</v>
      </c>
      <c r="N76" s="192" t="s">
        <v>106</v>
      </c>
      <c r="O76" s="210"/>
      <c r="P76" s="3" t="s">
        <v>227</v>
      </c>
      <c r="Q76" s="209">
        <v>470000</v>
      </c>
      <c r="R76" s="209">
        <v>0</v>
      </c>
      <c r="S76" s="214"/>
    </row>
    <row r="77" spans="2:19" ht="25.5">
      <c r="B77" s="2" t="s">
        <v>320</v>
      </c>
      <c r="C77" s="3" t="s">
        <v>21</v>
      </c>
      <c r="D77" s="3" t="s">
        <v>102</v>
      </c>
      <c r="E77" s="3" t="s">
        <v>228</v>
      </c>
      <c r="F77" s="3" t="s">
        <v>229</v>
      </c>
      <c r="G77" s="4" t="s">
        <v>115</v>
      </c>
      <c r="H77" s="209">
        <v>150000</v>
      </c>
      <c r="I77" s="4" t="s">
        <v>26</v>
      </c>
      <c r="J77" s="4" t="s">
        <v>27</v>
      </c>
      <c r="K77" s="192">
        <v>44592</v>
      </c>
      <c r="L77" s="192">
        <v>44652</v>
      </c>
      <c r="M77" s="3" t="s">
        <v>28</v>
      </c>
      <c r="N77" s="192">
        <v>44774</v>
      </c>
      <c r="O77" s="210" t="s">
        <v>1905</v>
      </c>
      <c r="P77" s="3" t="s">
        <v>227</v>
      </c>
      <c r="Q77" s="209">
        <v>150000</v>
      </c>
      <c r="R77" s="209">
        <v>0</v>
      </c>
      <c r="S77" s="214"/>
    </row>
    <row r="78" spans="2:19" ht="25.5">
      <c r="B78" s="2" t="s">
        <v>321</v>
      </c>
      <c r="C78" s="3" t="s">
        <v>21</v>
      </c>
      <c r="D78" s="3" t="s">
        <v>34</v>
      </c>
      <c r="E78" s="219" t="s">
        <v>232</v>
      </c>
      <c r="F78" s="219" t="s">
        <v>233</v>
      </c>
      <c r="G78" s="220" t="s">
        <v>25</v>
      </c>
      <c r="H78" s="209">
        <v>181100</v>
      </c>
      <c r="I78" s="4" t="s">
        <v>26</v>
      </c>
      <c r="J78" s="4" t="s">
        <v>27</v>
      </c>
      <c r="K78" s="192" t="s">
        <v>41</v>
      </c>
      <c r="L78" s="192" t="s">
        <v>41</v>
      </c>
      <c r="M78" s="3" t="s">
        <v>28</v>
      </c>
      <c r="N78" s="247" t="s">
        <v>68</v>
      </c>
      <c r="O78" s="207"/>
      <c r="P78" s="3" t="s">
        <v>227</v>
      </c>
      <c r="Q78" s="209">
        <v>181100</v>
      </c>
      <c r="R78" s="209">
        <v>0</v>
      </c>
      <c r="S78" s="3"/>
    </row>
    <row r="79" spans="2:19" ht="38.25">
      <c r="B79" s="2" t="s">
        <v>322</v>
      </c>
      <c r="C79" s="3" t="s">
        <v>21</v>
      </c>
      <c r="D79" s="3" t="s">
        <v>102</v>
      </c>
      <c r="E79" s="3" t="s">
        <v>234</v>
      </c>
      <c r="F79" s="212" t="s">
        <v>235</v>
      </c>
      <c r="G79" s="217" t="s">
        <v>105</v>
      </c>
      <c r="H79" s="209">
        <v>503758.23</v>
      </c>
      <c r="I79" s="4" t="s">
        <v>26</v>
      </c>
      <c r="J79" s="4" t="s">
        <v>27</v>
      </c>
      <c r="K79" s="192">
        <v>44636</v>
      </c>
      <c r="L79" s="192">
        <v>44696</v>
      </c>
      <c r="M79" s="3" t="s">
        <v>28</v>
      </c>
      <c r="N79" s="192" t="s">
        <v>122</v>
      </c>
      <c r="O79" s="210"/>
      <c r="P79" s="3" t="s">
        <v>227</v>
      </c>
      <c r="Q79" s="209">
        <v>503758.23</v>
      </c>
      <c r="R79" s="209">
        <v>0</v>
      </c>
      <c r="S79" s="214"/>
    </row>
    <row r="80" spans="2:19" ht="25.5">
      <c r="B80" s="2" t="s">
        <v>323</v>
      </c>
      <c r="C80" s="3" t="s">
        <v>21</v>
      </c>
      <c r="D80" s="3" t="s">
        <v>34</v>
      </c>
      <c r="E80" s="219" t="s">
        <v>236</v>
      </c>
      <c r="F80" s="219" t="s">
        <v>237</v>
      </c>
      <c r="G80" s="220" t="s">
        <v>25</v>
      </c>
      <c r="H80" s="209">
        <v>227000</v>
      </c>
      <c r="I80" s="4" t="s">
        <v>26</v>
      </c>
      <c r="J80" s="4" t="s">
        <v>27</v>
      </c>
      <c r="K80" s="192" t="s">
        <v>41</v>
      </c>
      <c r="L80" s="192" t="s">
        <v>41</v>
      </c>
      <c r="M80" s="3" t="s">
        <v>28</v>
      </c>
      <c r="N80" s="247" t="s">
        <v>101</v>
      </c>
      <c r="O80" s="207"/>
      <c r="P80" s="3" t="s">
        <v>227</v>
      </c>
      <c r="Q80" s="209">
        <v>115000</v>
      </c>
      <c r="R80" s="209">
        <v>112000</v>
      </c>
      <c r="S80" s="3"/>
    </row>
    <row r="81" spans="1:19" ht="25.5">
      <c r="B81" s="2" t="s">
        <v>324</v>
      </c>
      <c r="C81" s="3" t="s">
        <v>21</v>
      </c>
      <c r="D81" s="3" t="s">
        <v>34</v>
      </c>
      <c r="E81" s="219" t="s">
        <v>238</v>
      </c>
      <c r="F81" s="219" t="s">
        <v>239</v>
      </c>
      <c r="G81" s="220" t="s">
        <v>25</v>
      </c>
      <c r="H81" s="209">
        <v>7739967.2599999998</v>
      </c>
      <c r="I81" s="4" t="s">
        <v>26</v>
      </c>
      <c r="J81" s="4" t="s">
        <v>53</v>
      </c>
      <c r="K81" s="192">
        <v>44653</v>
      </c>
      <c r="L81" s="192">
        <v>44713</v>
      </c>
      <c r="M81" s="3" t="s">
        <v>28</v>
      </c>
      <c r="N81" s="221" t="s">
        <v>101</v>
      </c>
      <c r="O81" s="218"/>
      <c r="P81" s="3" t="s">
        <v>227</v>
      </c>
      <c r="Q81" s="209">
        <v>7739967.2599999998</v>
      </c>
      <c r="R81" s="209">
        <v>0</v>
      </c>
      <c r="S81" s="3"/>
    </row>
    <row r="82" spans="1:19" ht="25.5">
      <c r="B82" s="2" t="s">
        <v>325</v>
      </c>
      <c r="C82" s="3" t="s">
        <v>21</v>
      </c>
      <c r="D82" s="3" t="s">
        <v>34</v>
      </c>
      <c r="E82" s="219" t="s">
        <v>240</v>
      </c>
      <c r="F82" s="219" t="s">
        <v>241</v>
      </c>
      <c r="G82" s="220" t="s">
        <v>25</v>
      </c>
      <c r="H82" s="209">
        <v>246466</v>
      </c>
      <c r="I82" s="4" t="s">
        <v>26</v>
      </c>
      <c r="J82" s="4" t="s">
        <v>27</v>
      </c>
      <c r="K82" s="192">
        <v>44636</v>
      </c>
      <c r="L82" s="192">
        <v>44696</v>
      </c>
      <c r="M82" s="3" t="s">
        <v>28</v>
      </c>
      <c r="N82" s="221" t="s">
        <v>101</v>
      </c>
      <c r="O82" s="218"/>
      <c r="P82" s="3" t="s">
        <v>151</v>
      </c>
      <c r="Q82" s="209">
        <v>246466</v>
      </c>
      <c r="R82" s="209">
        <v>0</v>
      </c>
      <c r="S82" s="3"/>
    </row>
    <row r="83" spans="1:19">
      <c r="B83" s="2" t="s">
        <v>326</v>
      </c>
      <c r="C83" s="3" t="s">
        <v>21</v>
      </c>
      <c r="D83" s="3" t="s">
        <v>34</v>
      </c>
      <c r="E83" s="219" t="s">
        <v>1073</v>
      </c>
      <c r="F83" s="219" t="s">
        <v>1074</v>
      </c>
      <c r="G83" s="220" t="s">
        <v>25</v>
      </c>
      <c r="H83" s="209">
        <v>149520</v>
      </c>
      <c r="I83" s="4" t="s">
        <v>26</v>
      </c>
      <c r="J83" s="4" t="s">
        <v>27</v>
      </c>
      <c r="K83" s="192">
        <v>44789</v>
      </c>
      <c r="L83" s="192">
        <v>44819</v>
      </c>
      <c r="M83" s="3" t="s">
        <v>28</v>
      </c>
      <c r="N83" s="221" t="s">
        <v>101</v>
      </c>
      <c r="O83" s="218"/>
      <c r="P83" s="3" t="s">
        <v>169</v>
      </c>
      <c r="Q83" s="209">
        <v>50000</v>
      </c>
      <c r="R83" s="209">
        <f>H83-Q83</f>
        <v>99520</v>
      </c>
      <c r="S83" s="3"/>
    </row>
    <row r="84" spans="1:19">
      <c r="B84" s="2" t="s">
        <v>327</v>
      </c>
      <c r="C84" s="3" t="s">
        <v>21</v>
      </c>
      <c r="D84" s="3" t="s">
        <v>34</v>
      </c>
      <c r="E84" s="219" t="s">
        <v>242</v>
      </c>
      <c r="F84" s="219" t="s">
        <v>243</v>
      </c>
      <c r="G84" s="220" t="s">
        <v>25</v>
      </c>
      <c r="H84" s="209">
        <v>160930</v>
      </c>
      <c r="I84" s="4" t="s">
        <v>26</v>
      </c>
      <c r="J84" s="4" t="s">
        <v>27</v>
      </c>
      <c r="K84" s="192">
        <v>44815</v>
      </c>
      <c r="L84" s="192">
        <v>44875</v>
      </c>
      <c r="M84" s="3" t="s">
        <v>28</v>
      </c>
      <c r="N84" s="224" t="s">
        <v>149</v>
      </c>
      <c r="O84" s="205"/>
      <c r="P84" s="3" t="s">
        <v>151</v>
      </c>
      <c r="Q84" s="209">
        <v>50000</v>
      </c>
      <c r="R84" s="209">
        <v>110930</v>
      </c>
      <c r="S84" s="3"/>
    </row>
    <row r="85" spans="1:19" ht="25.5">
      <c r="B85" s="2" t="s">
        <v>328</v>
      </c>
      <c r="C85" s="3" t="s">
        <v>21</v>
      </c>
      <c r="D85" s="3" t="s">
        <v>34</v>
      </c>
      <c r="E85" s="219" t="s">
        <v>244</v>
      </c>
      <c r="F85" s="219" t="s">
        <v>245</v>
      </c>
      <c r="G85" s="220" t="s">
        <v>25</v>
      </c>
      <c r="H85" s="209">
        <v>563592</v>
      </c>
      <c r="I85" s="4" t="s">
        <v>26</v>
      </c>
      <c r="J85" s="4" t="s">
        <v>27</v>
      </c>
      <c r="K85" s="192">
        <v>44653</v>
      </c>
      <c r="L85" s="192">
        <v>44713</v>
      </c>
      <c r="M85" s="3" t="s">
        <v>28</v>
      </c>
      <c r="N85" s="221" t="s">
        <v>101</v>
      </c>
      <c r="O85" s="6" t="s">
        <v>50</v>
      </c>
      <c r="P85" s="3" t="s">
        <v>151</v>
      </c>
      <c r="Q85" s="209">
        <v>89366</v>
      </c>
      <c r="R85" s="209">
        <f>563592-Q85</f>
        <v>474226</v>
      </c>
      <c r="S85" s="3"/>
    </row>
    <row r="86" spans="1:19">
      <c r="B86" s="2" t="s">
        <v>329</v>
      </c>
      <c r="C86" s="3" t="s">
        <v>21</v>
      </c>
      <c r="D86" s="3"/>
      <c r="E86" s="3" t="s">
        <v>248</v>
      </c>
      <c r="F86" s="3"/>
      <c r="G86" s="4"/>
      <c r="H86" s="209">
        <v>383757.14</v>
      </c>
      <c r="I86" s="4" t="s">
        <v>26</v>
      </c>
      <c r="J86" s="4"/>
      <c r="K86" s="4"/>
      <c r="L86" s="4"/>
      <c r="M86" s="3"/>
      <c r="N86" s="4"/>
      <c r="O86" s="5"/>
      <c r="P86" s="3"/>
      <c r="Q86" s="209">
        <v>383757.14</v>
      </c>
      <c r="R86" s="209">
        <v>0</v>
      </c>
      <c r="S86" s="3"/>
    </row>
    <row r="87" spans="1:19">
      <c r="A87" s="241">
        <v>1</v>
      </c>
      <c r="B87" s="2" t="s">
        <v>329</v>
      </c>
      <c r="C87" s="3" t="s">
        <v>21</v>
      </c>
      <c r="D87" s="3" t="s">
        <v>34</v>
      </c>
      <c r="E87" s="3" t="s">
        <v>1769</v>
      </c>
      <c r="F87" s="3" t="s">
        <v>1770</v>
      </c>
      <c r="G87" s="4" t="s">
        <v>210</v>
      </c>
      <c r="H87" s="222">
        <v>308.17</v>
      </c>
      <c r="I87" s="4" t="s">
        <v>26</v>
      </c>
      <c r="J87" s="303" t="s">
        <v>695</v>
      </c>
      <c r="K87" s="304">
        <v>44565</v>
      </c>
      <c r="L87" s="304">
        <v>44591</v>
      </c>
      <c r="M87" s="305" t="s">
        <v>128</v>
      </c>
      <c r="N87" s="303" t="s">
        <v>486</v>
      </c>
      <c r="O87" s="223"/>
      <c r="P87" s="188" t="s">
        <v>401</v>
      </c>
      <c r="Q87" s="222">
        <v>308.17</v>
      </c>
      <c r="R87" s="191">
        <v>0</v>
      </c>
      <c r="S87" s="3"/>
    </row>
    <row r="88" spans="1:19">
      <c r="A88" s="241">
        <v>2</v>
      </c>
      <c r="B88" s="2" t="s">
        <v>329</v>
      </c>
      <c r="C88" s="3" t="s">
        <v>21</v>
      </c>
      <c r="D88" s="3" t="s">
        <v>34</v>
      </c>
      <c r="E88" s="3" t="s">
        <v>1771</v>
      </c>
      <c r="F88" s="3" t="s">
        <v>1772</v>
      </c>
      <c r="G88" s="4" t="s">
        <v>105</v>
      </c>
      <c r="H88" s="222">
        <v>586.01</v>
      </c>
      <c r="I88" s="4" t="s">
        <v>26</v>
      </c>
      <c r="J88" s="303" t="s">
        <v>695</v>
      </c>
      <c r="K88" s="304">
        <v>44565</v>
      </c>
      <c r="L88" s="304">
        <v>44591</v>
      </c>
      <c r="M88" s="305" t="s">
        <v>128</v>
      </c>
      <c r="N88" s="303" t="s">
        <v>486</v>
      </c>
      <c r="O88" s="223"/>
      <c r="P88" s="188" t="s">
        <v>401</v>
      </c>
      <c r="Q88" s="222">
        <v>586.01</v>
      </c>
      <c r="R88" s="191">
        <v>0</v>
      </c>
      <c r="S88" s="3"/>
    </row>
    <row r="89" spans="1:19">
      <c r="A89" s="241">
        <v>3</v>
      </c>
      <c r="B89" s="2" t="s">
        <v>329</v>
      </c>
      <c r="C89" s="3" t="s">
        <v>21</v>
      </c>
      <c r="D89" s="3" t="s">
        <v>655</v>
      </c>
      <c r="E89" s="3" t="s">
        <v>1773</v>
      </c>
      <c r="F89" s="3" t="s">
        <v>1774</v>
      </c>
      <c r="G89" s="4" t="s">
        <v>210</v>
      </c>
      <c r="H89" s="222">
        <v>746.32</v>
      </c>
      <c r="I89" s="4" t="s">
        <v>26</v>
      </c>
      <c r="J89" s="303" t="s">
        <v>695</v>
      </c>
      <c r="K89" s="304">
        <v>44571</v>
      </c>
      <c r="L89" s="304">
        <v>44591</v>
      </c>
      <c r="M89" s="305" t="s">
        <v>128</v>
      </c>
      <c r="N89" s="303" t="s">
        <v>486</v>
      </c>
      <c r="O89" s="223"/>
      <c r="P89" s="188" t="s">
        <v>401</v>
      </c>
      <c r="Q89" s="222">
        <v>746.32</v>
      </c>
      <c r="R89" s="191">
        <v>0</v>
      </c>
      <c r="S89" s="3"/>
    </row>
    <row r="90" spans="1:19">
      <c r="A90" s="241">
        <v>4</v>
      </c>
      <c r="B90" s="2" t="s">
        <v>329</v>
      </c>
      <c r="C90" s="3" t="s">
        <v>21</v>
      </c>
      <c r="D90" s="3" t="s">
        <v>34</v>
      </c>
      <c r="E90" s="3" t="s">
        <v>1775</v>
      </c>
      <c r="F90" s="3" t="s">
        <v>1776</v>
      </c>
      <c r="G90" s="4" t="s">
        <v>210</v>
      </c>
      <c r="H90" s="222">
        <v>19.079999999999998</v>
      </c>
      <c r="I90" s="4" t="s">
        <v>26</v>
      </c>
      <c r="J90" s="303" t="s">
        <v>695</v>
      </c>
      <c r="K90" s="304">
        <v>44572</v>
      </c>
      <c r="L90" s="304">
        <v>44591</v>
      </c>
      <c r="M90" s="305" t="s">
        <v>128</v>
      </c>
      <c r="N90" s="303" t="s">
        <v>486</v>
      </c>
      <c r="O90" s="223"/>
      <c r="P90" s="188" t="s">
        <v>401</v>
      </c>
      <c r="Q90" s="222">
        <v>19.079999999999998</v>
      </c>
      <c r="R90" s="191">
        <v>0</v>
      </c>
      <c r="S90" s="3"/>
    </row>
    <row r="91" spans="1:19">
      <c r="A91" s="241">
        <v>5</v>
      </c>
      <c r="B91" s="2" t="s">
        <v>329</v>
      </c>
      <c r="C91" s="3" t="s">
        <v>21</v>
      </c>
      <c r="D91" s="3" t="s">
        <v>34</v>
      </c>
      <c r="E91" s="3" t="s">
        <v>1777</v>
      </c>
      <c r="F91" s="3" t="s">
        <v>1778</v>
      </c>
      <c r="G91" s="4" t="s">
        <v>117</v>
      </c>
      <c r="H91" s="222">
        <v>3640.23</v>
      </c>
      <c r="I91" s="4" t="s">
        <v>26</v>
      </c>
      <c r="J91" s="303" t="s">
        <v>695</v>
      </c>
      <c r="K91" s="304">
        <v>44573</v>
      </c>
      <c r="L91" s="304">
        <v>44591</v>
      </c>
      <c r="M91" s="305" t="s">
        <v>128</v>
      </c>
      <c r="N91" s="303" t="s">
        <v>486</v>
      </c>
      <c r="O91" s="223"/>
      <c r="P91" s="188" t="s">
        <v>401</v>
      </c>
      <c r="Q91" s="222">
        <v>3640.23</v>
      </c>
      <c r="R91" s="191">
        <v>0</v>
      </c>
      <c r="S91" s="3"/>
    </row>
    <row r="92" spans="1:19">
      <c r="A92" s="241">
        <v>6</v>
      </c>
      <c r="B92" s="2" t="s">
        <v>329</v>
      </c>
      <c r="C92" s="3" t="s">
        <v>21</v>
      </c>
      <c r="D92" s="3" t="s">
        <v>505</v>
      </c>
      <c r="E92" s="3" t="s">
        <v>1779</v>
      </c>
      <c r="F92" s="3" t="s">
        <v>1780</v>
      </c>
      <c r="G92" s="4" t="s">
        <v>25</v>
      </c>
      <c r="H92" s="222">
        <v>0</v>
      </c>
      <c r="I92" s="4" t="s">
        <v>26</v>
      </c>
      <c r="J92" s="303" t="s">
        <v>695</v>
      </c>
      <c r="K92" s="304"/>
      <c r="L92" s="304"/>
      <c r="M92" s="305" t="s">
        <v>128</v>
      </c>
      <c r="N92" s="303"/>
      <c r="O92" s="223"/>
      <c r="P92" s="188" t="s">
        <v>401</v>
      </c>
      <c r="Q92" s="222">
        <v>0</v>
      </c>
      <c r="R92" s="191">
        <v>0</v>
      </c>
      <c r="S92" s="3"/>
    </row>
    <row r="93" spans="1:19">
      <c r="A93" s="241">
        <v>7</v>
      </c>
      <c r="B93" s="2" t="s">
        <v>329</v>
      </c>
      <c r="C93" s="3" t="s">
        <v>21</v>
      </c>
      <c r="D93" s="3" t="s">
        <v>505</v>
      </c>
      <c r="E93" s="3" t="s">
        <v>1783</v>
      </c>
      <c r="F93" s="3" t="s">
        <v>1780</v>
      </c>
      <c r="G93" s="4" t="s">
        <v>25</v>
      </c>
      <c r="H93" s="222">
        <v>0</v>
      </c>
      <c r="I93" s="4" t="s">
        <v>26</v>
      </c>
      <c r="J93" s="303" t="s">
        <v>695</v>
      </c>
      <c r="K93" s="304"/>
      <c r="L93" s="303"/>
      <c r="M93" s="305" t="s">
        <v>128</v>
      </c>
      <c r="N93" s="303"/>
      <c r="O93" s="223"/>
      <c r="P93" s="188" t="s">
        <v>401</v>
      </c>
      <c r="Q93" s="222">
        <v>0</v>
      </c>
      <c r="R93" s="191">
        <v>0</v>
      </c>
      <c r="S93" s="3"/>
    </row>
    <row r="94" spans="1:19">
      <c r="A94" s="241">
        <v>8</v>
      </c>
      <c r="B94" s="2" t="s">
        <v>329</v>
      </c>
      <c r="C94" s="3" t="s">
        <v>21</v>
      </c>
      <c r="D94" s="3" t="s">
        <v>505</v>
      </c>
      <c r="E94" s="3" t="s">
        <v>1784</v>
      </c>
      <c r="F94" s="3" t="s">
        <v>1785</v>
      </c>
      <c r="G94" s="3" t="s">
        <v>25</v>
      </c>
      <c r="H94" s="222">
        <v>0</v>
      </c>
      <c r="I94" s="4" t="s">
        <v>26</v>
      </c>
      <c r="J94" s="303" t="s">
        <v>695</v>
      </c>
      <c r="K94" s="303"/>
      <c r="L94" s="303"/>
      <c r="M94" s="305" t="s">
        <v>128</v>
      </c>
      <c r="N94" s="303"/>
      <c r="O94" s="223"/>
      <c r="P94" s="188" t="s">
        <v>401</v>
      </c>
      <c r="Q94" s="222">
        <v>0</v>
      </c>
      <c r="R94" s="191">
        <v>0</v>
      </c>
      <c r="S94" s="3"/>
    </row>
    <row r="95" spans="1:19">
      <c r="A95" s="241">
        <v>9</v>
      </c>
      <c r="B95" s="2" t="s">
        <v>329</v>
      </c>
      <c r="C95" s="3" t="s">
        <v>21</v>
      </c>
      <c r="D95" s="3" t="s">
        <v>34</v>
      </c>
      <c r="E95" s="3" t="s">
        <v>1786</v>
      </c>
      <c r="F95" s="3" t="s">
        <v>1776</v>
      </c>
      <c r="G95" s="4" t="s">
        <v>210</v>
      </c>
      <c r="H95" s="222">
        <v>10.24</v>
      </c>
      <c r="I95" s="4" t="s">
        <v>26</v>
      </c>
      <c r="J95" s="303" t="s">
        <v>695</v>
      </c>
      <c r="K95" s="304">
        <v>44588</v>
      </c>
      <c r="L95" s="304">
        <v>44602</v>
      </c>
      <c r="M95" s="305" t="s">
        <v>128</v>
      </c>
      <c r="N95" s="303" t="s">
        <v>486</v>
      </c>
      <c r="O95" s="223"/>
      <c r="P95" s="188" t="s">
        <v>401</v>
      </c>
      <c r="Q95" s="222">
        <v>10.24</v>
      </c>
      <c r="R95" s="191">
        <v>0</v>
      </c>
      <c r="S95" s="3"/>
    </row>
    <row r="96" spans="1:19">
      <c r="A96" s="241">
        <v>10</v>
      </c>
      <c r="B96" s="2" t="s">
        <v>329</v>
      </c>
      <c r="C96" s="3" t="s">
        <v>21</v>
      </c>
      <c r="D96" s="3" t="s">
        <v>34</v>
      </c>
      <c r="E96" s="3" t="s">
        <v>1771</v>
      </c>
      <c r="F96" s="3" t="s">
        <v>1785</v>
      </c>
      <c r="G96" s="4" t="s">
        <v>105</v>
      </c>
      <c r="H96" s="222">
        <v>586.01</v>
      </c>
      <c r="I96" s="4" t="s">
        <v>26</v>
      </c>
      <c r="J96" s="303" t="s">
        <v>695</v>
      </c>
      <c r="K96" s="304">
        <v>44592</v>
      </c>
      <c r="L96" s="304">
        <v>44620</v>
      </c>
      <c r="M96" s="305" t="s">
        <v>128</v>
      </c>
      <c r="N96" s="303" t="s">
        <v>486</v>
      </c>
      <c r="O96" s="223"/>
      <c r="P96" s="188" t="s">
        <v>401</v>
      </c>
      <c r="Q96" s="222">
        <v>586.01</v>
      </c>
      <c r="R96" s="191">
        <v>0</v>
      </c>
      <c r="S96" s="3"/>
    </row>
    <row r="97" spans="1:19">
      <c r="A97" s="241">
        <v>11</v>
      </c>
      <c r="B97" s="2" t="s">
        <v>329</v>
      </c>
      <c r="C97" s="3" t="s">
        <v>21</v>
      </c>
      <c r="D97" s="3" t="s">
        <v>505</v>
      </c>
      <c r="E97" s="3" t="s">
        <v>1783</v>
      </c>
      <c r="F97" s="3" t="s">
        <v>1780</v>
      </c>
      <c r="G97" s="4" t="s">
        <v>105</v>
      </c>
      <c r="H97" s="222">
        <v>1533.6</v>
      </c>
      <c r="I97" s="4" t="s">
        <v>26</v>
      </c>
      <c r="J97" s="303" t="s">
        <v>695</v>
      </c>
      <c r="K97" s="304">
        <v>44600</v>
      </c>
      <c r="L97" s="304">
        <v>44620</v>
      </c>
      <c r="M97" s="305" t="s">
        <v>128</v>
      </c>
      <c r="N97" s="303" t="s">
        <v>486</v>
      </c>
      <c r="O97" s="223"/>
      <c r="P97" s="188" t="s">
        <v>401</v>
      </c>
      <c r="Q97" s="222">
        <v>1533.6</v>
      </c>
      <c r="R97" s="191">
        <v>0</v>
      </c>
      <c r="S97" s="3"/>
    </row>
    <row r="98" spans="1:19">
      <c r="A98" s="241">
        <v>12</v>
      </c>
      <c r="B98" s="2" t="s">
        <v>329</v>
      </c>
      <c r="C98" s="3" t="s">
        <v>21</v>
      </c>
      <c r="D98" s="3" t="s">
        <v>505</v>
      </c>
      <c r="E98" s="3" t="s">
        <v>1787</v>
      </c>
      <c r="F98" s="3" t="s">
        <v>1788</v>
      </c>
      <c r="G98" s="4" t="s">
        <v>105</v>
      </c>
      <c r="H98" s="222">
        <v>1302.54</v>
      </c>
      <c r="I98" s="4" t="s">
        <v>26</v>
      </c>
      <c r="J98" s="303" t="s">
        <v>695</v>
      </c>
      <c r="K98" s="304">
        <v>44600</v>
      </c>
      <c r="L98" s="304">
        <v>44620</v>
      </c>
      <c r="M98" s="305" t="s">
        <v>128</v>
      </c>
      <c r="N98" s="303" t="s">
        <v>486</v>
      </c>
      <c r="O98" s="223"/>
      <c r="P98" s="188" t="s">
        <v>401</v>
      </c>
      <c r="Q98" s="222">
        <v>1302.54</v>
      </c>
      <c r="R98" s="191">
        <v>0</v>
      </c>
      <c r="S98" s="3"/>
    </row>
    <row r="99" spans="1:19">
      <c r="A99" s="241">
        <v>13</v>
      </c>
      <c r="B99" s="2" t="s">
        <v>329</v>
      </c>
      <c r="C99" s="3" t="s">
        <v>21</v>
      </c>
      <c r="D99" s="3" t="s">
        <v>34</v>
      </c>
      <c r="E99" s="3" t="s">
        <v>1790</v>
      </c>
      <c r="F99" s="3" t="s">
        <v>1791</v>
      </c>
      <c r="G99" s="4" t="s">
        <v>436</v>
      </c>
      <c r="H99" s="222">
        <v>20.82</v>
      </c>
      <c r="I99" s="4" t="s">
        <v>26</v>
      </c>
      <c r="J99" s="303" t="s">
        <v>695</v>
      </c>
      <c r="K99" s="304">
        <v>44603</v>
      </c>
      <c r="L99" s="304">
        <v>44620</v>
      </c>
      <c r="M99" s="305" t="s">
        <v>128</v>
      </c>
      <c r="N99" s="303" t="s">
        <v>486</v>
      </c>
      <c r="O99" s="223"/>
      <c r="P99" s="188" t="s">
        <v>401</v>
      </c>
      <c r="Q99" s="222">
        <v>20.82</v>
      </c>
      <c r="R99" s="191">
        <v>0</v>
      </c>
      <c r="S99" s="3"/>
    </row>
    <row r="100" spans="1:19" ht="25.5">
      <c r="A100" s="241">
        <v>14</v>
      </c>
      <c r="B100" s="2" t="s">
        <v>329</v>
      </c>
      <c r="C100" s="3" t="s">
        <v>21</v>
      </c>
      <c r="D100" s="3" t="s">
        <v>34</v>
      </c>
      <c r="E100" s="3" t="s">
        <v>1792</v>
      </c>
      <c r="F100" s="3" t="s">
        <v>1793</v>
      </c>
      <c r="G100" s="4" t="s">
        <v>210</v>
      </c>
      <c r="H100" s="222">
        <v>336</v>
      </c>
      <c r="I100" s="4" t="s">
        <v>26</v>
      </c>
      <c r="J100" s="303" t="s">
        <v>695</v>
      </c>
      <c r="K100" s="304">
        <v>44608</v>
      </c>
      <c r="L100" s="304">
        <v>44620</v>
      </c>
      <c r="M100" s="305" t="s">
        <v>128</v>
      </c>
      <c r="N100" s="303" t="s">
        <v>486</v>
      </c>
      <c r="O100" s="223"/>
      <c r="P100" s="188" t="s">
        <v>401</v>
      </c>
      <c r="Q100" s="222">
        <v>336</v>
      </c>
      <c r="R100" s="191">
        <v>0</v>
      </c>
      <c r="S100" s="3"/>
    </row>
    <row r="101" spans="1:19">
      <c r="A101" s="241">
        <v>15</v>
      </c>
      <c r="B101" s="2" t="s">
        <v>329</v>
      </c>
      <c r="C101" s="3" t="s">
        <v>21</v>
      </c>
      <c r="D101" s="3" t="s">
        <v>34</v>
      </c>
      <c r="E101" s="3" t="s">
        <v>1794</v>
      </c>
      <c r="F101" s="3" t="s">
        <v>1795</v>
      </c>
      <c r="G101" s="4" t="s">
        <v>115</v>
      </c>
      <c r="H101" s="222">
        <v>455</v>
      </c>
      <c r="I101" s="4" t="s">
        <v>26</v>
      </c>
      <c r="J101" s="303" t="s">
        <v>695</v>
      </c>
      <c r="K101" s="304">
        <v>44609</v>
      </c>
      <c r="L101" s="304">
        <v>44620</v>
      </c>
      <c r="M101" s="305" t="s">
        <v>128</v>
      </c>
      <c r="N101" s="303" t="s">
        <v>486</v>
      </c>
      <c r="O101" s="223"/>
      <c r="P101" s="188" t="s">
        <v>401</v>
      </c>
      <c r="Q101" s="222">
        <v>455</v>
      </c>
      <c r="R101" s="191">
        <v>0</v>
      </c>
      <c r="S101" s="3"/>
    </row>
    <row r="102" spans="1:19">
      <c r="A102" s="241">
        <v>16</v>
      </c>
      <c r="B102" s="2" t="s">
        <v>329</v>
      </c>
      <c r="C102" s="3" t="s">
        <v>21</v>
      </c>
      <c r="D102" s="3" t="s">
        <v>34</v>
      </c>
      <c r="E102" s="3" t="s">
        <v>1797</v>
      </c>
      <c r="F102" s="3" t="s">
        <v>1776</v>
      </c>
      <c r="G102" s="4" t="s">
        <v>1798</v>
      </c>
      <c r="H102" s="222">
        <v>30.71</v>
      </c>
      <c r="I102" s="4" t="s">
        <v>26</v>
      </c>
      <c r="J102" s="303" t="s">
        <v>695</v>
      </c>
      <c r="K102" s="304">
        <v>44614</v>
      </c>
      <c r="L102" s="304">
        <v>44630</v>
      </c>
      <c r="M102" s="305" t="s">
        <v>128</v>
      </c>
      <c r="N102" s="303" t="s">
        <v>486</v>
      </c>
      <c r="O102" s="223"/>
      <c r="P102" s="188" t="s">
        <v>401</v>
      </c>
      <c r="Q102" s="222">
        <v>30.71</v>
      </c>
      <c r="R102" s="191">
        <v>0</v>
      </c>
      <c r="S102" s="3"/>
    </row>
    <row r="103" spans="1:19" ht="25.5">
      <c r="A103" s="241">
        <v>17</v>
      </c>
      <c r="B103" s="2" t="s">
        <v>329</v>
      </c>
      <c r="C103" s="3" t="s">
        <v>21</v>
      </c>
      <c r="D103" s="3" t="s">
        <v>34</v>
      </c>
      <c r="E103" s="3" t="s">
        <v>1799</v>
      </c>
      <c r="F103" s="3" t="s">
        <v>1800</v>
      </c>
      <c r="G103" s="4" t="s">
        <v>210</v>
      </c>
      <c r="H103" s="222">
        <v>134.38</v>
      </c>
      <c r="I103" s="4" t="s">
        <v>26</v>
      </c>
      <c r="J103" s="303" t="s">
        <v>695</v>
      </c>
      <c r="K103" s="304">
        <v>44614</v>
      </c>
      <c r="L103" s="304">
        <v>44630</v>
      </c>
      <c r="M103" s="305" t="s">
        <v>128</v>
      </c>
      <c r="N103" s="303" t="s">
        <v>486</v>
      </c>
      <c r="O103" s="223"/>
      <c r="P103" s="188" t="s">
        <v>401</v>
      </c>
      <c r="Q103" s="222">
        <v>134.38</v>
      </c>
      <c r="R103" s="191">
        <v>0</v>
      </c>
      <c r="S103" s="3"/>
    </row>
    <row r="104" spans="1:19">
      <c r="A104" s="241">
        <v>18</v>
      </c>
      <c r="B104" s="2" t="s">
        <v>329</v>
      </c>
      <c r="C104" s="3" t="s">
        <v>21</v>
      </c>
      <c r="D104" s="3" t="s">
        <v>505</v>
      </c>
      <c r="E104" s="3" t="s">
        <v>1804</v>
      </c>
      <c r="F104" s="3" t="s">
        <v>1785</v>
      </c>
      <c r="G104" s="3" t="s">
        <v>25</v>
      </c>
      <c r="H104" s="222">
        <v>605.03</v>
      </c>
      <c r="I104" s="4" t="s">
        <v>26</v>
      </c>
      <c r="J104" s="303" t="s">
        <v>695</v>
      </c>
      <c r="K104" s="304">
        <v>44615</v>
      </c>
      <c r="L104" s="304">
        <v>44630</v>
      </c>
      <c r="M104" s="305" t="s">
        <v>128</v>
      </c>
      <c r="N104" s="303" t="s">
        <v>486</v>
      </c>
      <c r="O104" s="223"/>
      <c r="P104" s="188" t="s">
        <v>401</v>
      </c>
      <c r="Q104" s="222">
        <v>605.03</v>
      </c>
      <c r="R104" s="191">
        <v>0</v>
      </c>
      <c r="S104" s="3"/>
    </row>
    <row r="105" spans="1:19">
      <c r="A105" s="241">
        <v>19</v>
      </c>
      <c r="B105" s="2" t="s">
        <v>329</v>
      </c>
      <c r="C105" s="3" t="s">
        <v>21</v>
      </c>
      <c r="D105" s="3" t="s">
        <v>505</v>
      </c>
      <c r="E105" s="3" t="s">
        <v>1805</v>
      </c>
      <c r="F105" s="3" t="s">
        <v>1806</v>
      </c>
      <c r="G105" s="3" t="s">
        <v>25</v>
      </c>
      <c r="H105" s="306">
        <v>1932.77</v>
      </c>
      <c r="I105" s="4" t="s">
        <v>26</v>
      </c>
      <c r="J105" s="303" t="s">
        <v>695</v>
      </c>
      <c r="K105" s="304">
        <v>44615</v>
      </c>
      <c r="L105" s="304">
        <v>44630</v>
      </c>
      <c r="M105" s="305" t="s">
        <v>128</v>
      </c>
      <c r="N105" s="303" t="s">
        <v>486</v>
      </c>
      <c r="O105" s="223"/>
      <c r="P105" s="188" t="s">
        <v>401</v>
      </c>
      <c r="Q105" s="306">
        <v>1932.77</v>
      </c>
      <c r="R105" s="191">
        <v>0</v>
      </c>
      <c r="S105" s="3"/>
    </row>
    <row r="106" spans="1:19" ht="25.5">
      <c r="A106" s="241">
        <v>20</v>
      </c>
      <c r="B106" s="2" t="s">
        <v>329</v>
      </c>
      <c r="C106" s="3" t="s">
        <v>21</v>
      </c>
      <c r="D106" s="3" t="s">
        <v>34</v>
      </c>
      <c r="E106" s="3" t="s">
        <v>1807</v>
      </c>
      <c r="F106" s="3" t="s">
        <v>1808</v>
      </c>
      <c r="G106" s="3" t="s">
        <v>25</v>
      </c>
      <c r="H106" s="306">
        <v>205</v>
      </c>
      <c r="I106" s="4" t="s">
        <v>26</v>
      </c>
      <c r="J106" s="303" t="s">
        <v>695</v>
      </c>
      <c r="K106" s="304">
        <v>44617</v>
      </c>
      <c r="L106" s="304">
        <v>44630</v>
      </c>
      <c r="M106" s="305" t="s">
        <v>128</v>
      </c>
      <c r="N106" s="303" t="s">
        <v>486</v>
      </c>
      <c r="O106" s="223"/>
      <c r="P106" s="188" t="s">
        <v>401</v>
      </c>
      <c r="Q106" s="306">
        <v>205</v>
      </c>
      <c r="R106" s="191">
        <v>0</v>
      </c>
      <c r="S106" s="3"/>
    </row>
    <row r="107" spans="1:19">
      <c r="A107" s="241">
        <v>21</v>
      </c>
      <c r="B107" s="2" t="s">
        <v>329</v>
      </c>
      <c r="C107" s="3" t="s">
        <v>21</v>
      </c>
      <c r="D107" s="3" t="s">
        <v>22</v>
      </c>
      <c r="E107" s="3" t="s">
        <v>1812</v>
      </c>
      <c r="F107" s="3" t="s">
        <v>1813</v>
      </c>
      <c r="G107" s="3" t="s">
        <v>25</v>
      </c>
      <c r="H107" s="306">
        <v>338.82</v>
      </c>
      <c r="I107" s="4" t="s">
        <v>26</v>
      </c>
      <c r="J107" s="303" t="s">
        <v>695</v>
      </c>
      <c r="K107" s="304">
        <v>44621</v>
      </c>
      <c r="L107" s="304">
        <v>44650</v>
      </c>
      <c r="M107" s="305" t="s">
        <v>28</v>
      </c>
      <c r="N107" s="303" t="s">
        <v>486</v>
      </c>
      <c r="O107" s="223"/>
      <c r="P107" s="188" t="s">
        <v>129</v>
      </c>
      <c r="Q107" s="306">
        <v>338.82</v>
      </c>
      <c r="R107" s="191">
        <v>0</v>
      </c>
      <c r="S107" s="3"/>
    </row>
    <row r="108" spans="1:19">
      <c r="A108" s="241">
        <v>22</v>
      </c>
      <c r="B108" s="2" t="s">
        <v>329</v>
      </c>
      <c r="C108" s="3" t="s">
        <v>21</v>
      </c>
      <c r="D108" s="3" t="s">
        <v>22</v>
      </c>
      <c r="E108" s="3" t="s">
        <v>1814</v>
      </c>
      <c r="F108" s="3" t="s">
        <v>1815</v>
      </c>
      <c r="G108" s="3" t="s">
        <v>25</v>
      </c>
      <c r="H108" s="306">
        <v>350</v>
      </c>
      <c r="I108" s="4" t="s">
        <v>26</v>
      </c>
      <c r="J108" s="303" t="s">
        <v>695</v>
      </c>
      <c r="K108" s="304">
        <v>44623</v>
      </c>
      <c r="L108" s="304">
        <v>44650</v>
      </c>
      <c r="M108" s="305" t="s">
        <v>128</v>
      </c>
      <c r="N108" s="303" t="s">
        <v>486</v>
      </c>
      <c r="O108" s="223"/>
      <c r="P108" s="188" t="s">
        <v>401</v>
      </c>
      <c r="Q108" s="306">
        <v>350</v>
      </c>
      <c r="R108" s="191">
        <v>0</v>
      </c>
      <c r="S108" s="3"/>
    </row>
    <row r="109" spans="1:19">
      <c r="A109" s="241">
        <v>23</v>
      </c>
      <c r="B109" s="2" t="s">
        <v>329</v>
      </c>
      <c r="C109" s="3" t="s">
        <v>21</v>
      </c>
      <c r="D109" s="3" t="s">
        <v>505</v>
      </c>
      <c r="E109" s="3" t="s">
        <v>1804</v>
      </c>
      <c r="F109" s="3" t="s">
        <v>1785</v>
      </c>
      <c r="G109" s="3" t="s">
        <v>25</v>
      </c>
      <c r="H109" s="306">
        <v>690.38</v>
      </c>
      <c r="I109" s="4" t="s">
        <v>26</v>
      </c>
      <c r="J109" s="303" t="s">
        <v>695</v>
      </c>
      <c r="K109" s="304">
        <v>44629</v>
      </c>
      <c r="L109" s="304">
        <v>44650</v>
      </c>
      <c r="M109" s="305" t="s">
        <v>128</v>
      </c>
      <c r="N109" s="303" t="s">
        <v>486</v>
      </c>
      <c r="O109" s="223"/>
      <c r="P109" s="188" t="s">
        <v>401</v>
      </c>
      <c r="Q109" s="306">
        <v>690.38</v>
      </c>
      <c r="R109" s="191">
        <v>0</v>
      </c>
      <c r="S109" s="3"/>
    </row>
    <row r="110" spans="1:19">
      <c r="A110" s="241">
        <v>24</v>
      </c>
      <c r="B110" s="2" t="s">
        <v>329</v>
      </c>
      <c r="C110" s="3" t="s">
        <v>21</v>
      </c>
      <c r="D110" s="3" t="s">
        <v>22</v>
      </c>
      <c r="E110" s="3" t="s">
        <v>1837</v>
      </c>
      <c r="F110" s="3" t="s">
        <v>1838</v>
      </c>
      <c r="G110" s="3" t="s">
        <v>115</v>
      </c>
      <c r="H110" s="306">
        <v>61.75</v>
      </c>
      <c r="I110" s="4" t="s">
        <v>26</v>
      </c>
      <c r="J110" s="303" t="s">
        <v>695</v>
      </c>
      <c r="K110" s="304">
        <v>44634</v>
      </c>
      <c r="L110" s="304">
        <v>44650</v>
      </c>
      <c r="M110" s="305" t="s">
        <v>128</v>
      </c>
      <c r="N110" s="303" t="s">
        <v>486</v>
      </c>
      <c r="O110" s="223"/>
      <c r="P110" s="188" t="s">
        <v>401</v>
      </c>
      <c r="Q110" s="306">
        <v>61.75</v>
      </c>
      <c r="R110" s="191">
        <v>0</v>
      </c>
      <c r="S110" s="3"/>
    </row>
    <row r="111" spans="1:19" ht="25.5">
      <c r="A111" s="241">
        <v>25</v>
      </c>
      <c r="B111" s="2" t="s">
        <v>329</v>
      </c>
      <c r="C111" s="3" t="s">
        <v>21</v>
      </c>
      <c r="D111" s="3" t="s">
        <v>34</v>
      </c>
      <c r="E111" s="3" t="s">
        <v>1841</v>
      </c>
      <c r="F111" s="3" t="s">
        <v>1842</v>
      </c>
      <c r="G111" s="3" t="s">
        <v>115</v>
      </c>
      <c r="H111" s="306">
        <v>2909.84</v>
      </c>
      <c r="I111" s="4" t="s">
        <v>26</v>
      </c>
      <c r="J111" s="303" t="s">
        <v>695</v>
      </c>
      <c r="K111" s="304">
        <v>44635</v>
      </c>
      <c r="L111" s="304">
        <v>44650</v>
      </c>
      <c r="M111" s="305" t="s">
        <v>128</v>
      </c>
      <c r="N111" s="303" t="s">
        <v>486</v>
      </c>
      <c r="O111" s="223"/>
      <c r="P111" s="188" t="s">
        <v>401</v>
      </c>
      <c r="Q111" s="306">
        <v>2909.84</v>
      </c>
      <c r="R111" s="191">
        <v>0</v>
      </c>
      <c r="S111" s="3"/>
    </row>
    <row r="112" spans="1:19" ht="25.5">
      <c r="A112" s="241">
        <v>26</v>
      </c>
      <c r="B112" s="2" t="s">
        <v>329</v>
      </c>
      <c r="C112" s="3" t="s">
        <v>21</v>
      </c>
      <c r="D112" s="3" t="s">
        <v>22</v>
      </c>
      <c r="E112" s="3" t="s">
        <v>1843</v>
      </c>
      <c r="F112" s="3" t="s">
        <v>1844</v>
      </c>
      <c r="G112" s="3" t="s">
        <v>105</v>
      </c>
      <c r="H112" s="306">
        <v>1663.86</v>
      </c>
      <c r="I112" s="4" t="s">
        <v>26</v>
      </c>
      <c r="J112" s="303" t="s">
        <v>695</v>
      </c>
      <c r="K112" s="304">
        <v>44636</v>
      </c>
      <c r="L112" s="304">
        <v>44650</v>
      </c>
      <c r="M112" s="305" t="s">
        <v>128</v>
      </c>
      <c r="N112" s="303" t="s">
        <v>486</v>
      </c>
      <c r="O112" s="223"/>
      <c r="P112" s="188" t="s">
        <v>401</v>
      </c>
      <c r="Q112" s="306">
        <v>1663.86</v>
      </c>
      <c r="R112" s="191">
        <v>0</v>
      </c>
      <c r="S112" s="3"/>
    </row>
    <row r="113" spans="1:19">
      <c r="A113" s="241">
        <v>27</v>
      </c>
      <c r="B113" s="2" t="s">
        <v>329</v>
      </c>
      <c r="C113" s="3" t="s">
        <v>21</v>
      </c>
      <c r="D113" s="3" t="s">
        <v>22</v>
      </c>
      <c r="E113" s="3" t="s">
        <v>1845</v>
      </c>
      <c r="F113" s="3" t="s">
        <v>1846</v>
      </c>
      <c r="G113" s="3" t="s">
        <v>25</v>
      </c>
      <c r="H113" s="306">
        <v>25.88</v>
      </c>
      <c r="I113" s="4" t="s">
        <v>26</v>
      </c>
      <c r="J113" s="303" t="s">
        <v>695</v>
      </c>
      <c r="K113" s="304">
        <v>44637</v>
      </c>
      <c r="L113" s="304">
        <v>44650</v>
      </c>
      <c r="M113" s="305" t="s">
        <v>128</v>
      </c>
      <c r="N113" s="303" t="s">
        <v>486</v>
      </c>
      <c r="O113" s="223"/>
      <c r="P113" s="188" t="s">
        <v>401</v>
      </c>
      <c r="Q113" s="306">
        <v>25.88</v>
      </c>
      <c r="R113" s="191">
        <v>0</v>
      </c>
      <c r="S113" s="3"/>
    </row>
    <row r="114" spans="1:19">
      <c r="A114" s="241">
        <v>28</v>
      </c>
      <c r="B114" s="2" t="s">
        <v>329</v>
      </c>
      <c r="C114" s="3" t="s">
        <v>21</v>
      </c>
      <c r="D114" s="3" t="s">
        <v>505</v>
      </c>
      <c r="E114" s="3" t="s">
        <v>1847</v>
      </c>
      <c r="F114" s="3" t="s">
        <v>1848</v>
      </c>
      <c r="G114" s="3" t="s">
        <v>25</v>
      </c>
      <c r="H114" s="306">
        <v>1936.97</v>
      </c>
      <c r="I114" s="4" t="s">
        <v>26</v>
      </c>
      <c r="J114" s="303" t="s">
        <v>695</v>
      </c>
      <c r="K114" s="304">
        <v>44637</v>
      </c>
      <c r="L114" s="304">
        <v>44650</v>
      </c>
      <c r="M114" s="305" t="s">
        <v>128</v>
      </c>
      <c r="N114" s="303" t="s">
        <v>486</v>
      </c>
      <c r="O114" s="223"/>
      <c r="P114" s="188" t="s">
        <v>401</v>
      </c>
      <c r="Q114" s="306">
        <v>1936.97</v>
      </c>
      <c r="R114" s="191">
        <v>0</v>
      </c>
      <c r="S114" s="3"/>
    </row>
    <row r="115" spans="1:19">
      <c r="A115" s="241">
        <v>29</v>
      </c>
      <c r="B115" s="2" t="s">
        <v>329</v>
      </c>
      <c r="C115" s="3" t="s">
        <v>21</v>
      </c>
      <c r="D115" s="3" t="s">
        <v>22</v>
      </c>
      <c r="E115" s="3" t="s">
        <v>1853</v>
      </c>
      <c r="F115" s="3" t="s">
        <v>1778</v>
      </c>
      <c r="G115" s="3" t="s">
        <v>117</v>
      </c>
      <c r="H115" s="306">
        <v>3958.61</v>
      </c>
      <c r="I115" s="4" t="s">
        <v>26</v>
      </c>
      <c r="J115" s="303" t="s">
        <v>695</v>
      </c>
      <c r="K115" s="304">
        <v>44641</v>
      </c>
      <c r="L115" s="304">
        <v>44661</v>
      </c>
      <c r="M115" s="305" t="s">
        <v>128</v>
      </c>
      <c r="N115" s="303" t="s">
        <v>484</v>
      </c>
      <c r="O115" s="223"/>
      <c r="P115" s="188" t="s">
        <v>401</v>
      </c>
      <c r="Q115" s="306">
        <v>3958.61</v>
      </c>
      <c r="R115" s="191">
        <v>0</v>
      </c>
      <c r="S115" s="3"/>
    </row>
    <row r="116" spans="1:19">
      <c r="A116" s="241">
        <v>30</v>
      </c>
      <c r="B116" s="2" t="s">
        <v>329</v>
      </c>
      <c r="C116" s="3" t="s">
        <v>21</v>
      </c>
      <c r="D116" s="3" t="s">
        <v>22</v>
      </c>
      <c r="E116" s="3" t="s">
        <v>1854</v>
      </c>
      <c r="F116" s="3" t="s">
        <v>215</v>
      </c>
      <c r="G116" s="3" t="s">
        <v>117</v>
      </c>
      <c r="H116" s="306">
        <v>30.81</v>
      </c>
      <c r="I116" s="4" t="s">
        <v>26</v>
      </c>
      <c r="J116" s="303" t="s">
        <v>695</v>
      </c>
      <c r="K116" s="304">
        <v>44641</v>
      </c>
      <c r="L116" s="304">
        <v>44661</v>
      </c>
      <c r="M116" s="305" t="s">
        <v>128</v>
      </c>
      <c r="N116" s="303" t="s">
        <v>484</v>
      </c>
      <c r="O116" s="223"/>
      <c r="P116" s="188" t="s">
        <v>401</v>
      </c>
      <c r="Q116" s="306">
        <v>30.81</v>
      </c>
      <c r="R116" s="191">
        <v>0</v>
      </c>
      <c r="S116" s="3"/>
    </row>
    <row r="117" spans="1:19" ht="25.5">
      <c r="A117" s="241">
        <v>31</v>
      </c>
      <c r="B117" s="2" t="s">
        <v>329</v>
      </c>
      <c r="C117" s="3" t="s">
        <v>21</v>
      </c>
      <c r="D117" s="3" t="s">
        <v>102</v>
      </c>
      <c r="E117" s="3" t="s">
        <v>1862</v>
      </c>
      <c r="F117" s="3" t="s">
        <v>1863</v>
      </c>
      <c r="G117" s="3" t="s">
        <v>117</v>
      </c>
      <c r="H117" s="222">
        <v>511313.79</v>
      </c>
      <c r="I117" s="4" t="s">
        <v>26</v>
      </c>
      <c r="J117" s="303" t="s">
        <v>27</v>
      </c>
      <c r="K117" s="304">
        <v>44666</v>
      </c>
      <c r="L117" s="304">
        <v>44722</v>
      </c>
      <c r="M117" s="305" t="s">
        <v>28</v>
      </c>
      <c r="N117" s="303" t="s">
        <v>484</v>
      </c>
      <c r="O117" s="223"/>
      <c r="P117" s="188" t="s">
        <v>31</v>
      </c>
      <c r="Q117" s="222">
        <v>511313.79</v>
      </c>
      <c r="R117" s="191">
        <v>0</v>
      </c>
      <c r="S117" s="3"/>
    </row>
    <row r="118" spans="1:19">
      <c r="A118" s="241">
        <v>32</v>
      </c>
      <c r="B118" s="2" t="s">
        <v>329</v>
      </c>
      <c r="C118" s="3" t="s">
        <v>21</v>
      </c>
      <c r="D118" s="3" t="s">
        <v>34</v>
      </c>
      <c r="E118" s="3" t="s">
        <v>1870</v>
      </c>
      <c r="F118" s="3" t="s">
        <v>1778</v>
      </c>
      <c r="G118" s="182" t="s">
        <v>210</v>
      </c>
      <c r="H118" s="306">
        <v>857.23</v>
      </c>
      <c r="I118" s="4" t="s">
        <v>26</v>
      </c>
      <c r="J118" s="303" t="s">
        <v>695</v>
      </c>
      <c r="K118" s="304">
        <v>44656</v>
      </c>
      <c r="L118" s="304">
        <v>44681</v>
      </c>
      <c r="M118" s="305" t="s">
        <v>128</v>
      </c>
      <c r="N118" s="303" t="s">
        <v>484</v>
      </c>
      <c r="O118" s="223"/>
      <c r="P118" s="188" t="s">
        <v>401</v>
      </c>
      <c r="Q118" s="306">
        <v>857.23</v>
      </c>
      <c r="R118" s="191">
        <v>0</v>
      </c>
      <c r="S118" s="3"/>
    </row>
    <row r="119" spans="1:19">
      <c r="A119" s="241">
        <v>33</v>
      </c>
      <c r="B119" s="2" t="s">
        <v>329</v>
      </c>
      <c r="C119" s="3" t="s">
        <v>21</v>
      </c>
      <c r="D119" s="3" t="s">
        <v>34</v>
      </c>
      <c r="E119" s="3" t="s">
        <v>1871</v>
      </c>
      <c r="F119" s="3" t="s">
        <v>1872</v>
      </c>
      <c r="G119" s="182" t="s">
        <v>105</v>
      </c>
      <c r="H119" s="302">
        <f>356.15/1.19</f>
        <v>299.28571428571428</v>
      </c>
      <c r="I119" s="4" t="s">
        <v>26</v>
      </c>
      <c r="J119" s="303" t="s">
        <v>695</v>
      </c>
      <c r="K119" s="304">
        <v>44656</v>
      </c>
      <c r="L119" s="304">
        <v>44681</v>
      </c>
      <c r="M119" s="305" t="s">
        <v>128</v>
      </c>
      <c r="N119" s="303" t="s">
        <v>484</v>
      </c>
      <c r="O119" s="223"/>
      <c r="P119" s="188" t="s">
        <v>401</v>
      </c>
      <c r="Q119" s="302">
        <f>356.15/1.19</f>
        <v>299.28571428571428</v>
      </c>
      <c r="R119" s="191">
        <v>0</v>
      </c>
      <c r="S119" s="3"/>
    </row>
    <row r="120" spans="1:19">
      <c r="A120" s="241">
        <v>34</v>
      </c>
      <c r="B120" s="2" t="s">
        <v>329</v>
      </c>
      <c r="C120" s="3" t="s">
        <v>21</v>
      </c>
      <c r="D120" s="3" t="s">
        <v>34</v>
      </c>
      <c r="E120" s="3" t="s">
        <v>1877</v>
      </c>
      <c r="F120" s="3" t="s">
        <v>1878</v>
      </c>
      <c r="G120" s="182" t="s">
        <v>436</v>
      </c>
      <c r="H120" s="306">
        <v>121.01</v>
      </c>
      <c r="I120" s="4" t="s">
        <v>26</v>
      </c>
      <c r="J120" s="303" t="s">
        <v>695</v>
      </c>
      <c r="K120" s="304">
        <v>44659</v>
      </c>
      <c r="L120" s="304">
        <v>44681</v>
      </c>
      <c r="M120" s="305" t="s">
        <v>128</v>
      </c>
      <c r="N120" s="303" t="s">
        <v>484</v>
      </c>
      <c r="O120" s="223"/>
      <c r="P120" s="188" t="s">
        <v>401</v>
      </c>
      <c r="Q120" s="306">
        <v>121.01</v>
      </c>
      <c r="R120" s="191">
        <v>0</v>
      </c>
      <c r="S120" s="3"/>
    </row>
    <row r="121" spans="1:19">
      <c r="A121" s="241">
        <v>35</v>
      </c>
      <c r="B121" s="2" t="s">
        <v>329</v>
      </c>
      <c r="C121" s="3" t="s">
        <v>21</v>
      </c>
      <c r="D121" s="3" t="s">
        <v>34</v>
      </c>
      <c r="E121" s="3" t="s">
        <v>1879</v>
      </c>
      <c r="F121" s="3" t="s">
        <v>1880</v>
      </c>
      <c r="G121" s="182" t="s">
        <v>117</v>
      </c>
      <c r="H121" s="306">
        <v>840</v>
      </c>
      <c r="I121" s="4" t="s">
        <v>26</v>
      </c>
      <c r="J121" s="303" t="s">
        <v>695</v>
      </c>
      <c r="K121" s="304">
        <v>44665</v>
      </c>
      <c r="L121" s="304">
        <v>44691</v>
      </c>
      <c r="M121" s="305" t="s">
        <v>128</v>
      </c>
      <c r="N121" s="303" t="s">
        <v>484</v>
      </c>
      <c r="O121" s="223"/>
      <c r="P121" s="188" t="s">
        <v>401</v>
      </c>
      <c r="Q121" s="306">
        <v>840</v>
      </c>
      <c r="R121" s="191">
        <v>0</v>
      </c>
      <c r="S121" s="3"/>
    </row>
    <row r="122" spans="1:19" ht="25.5">
      <c r="A122" s="241">
        <v>36</v>
      </c>
      <c r="B122" s="2" t="s">
        <v>329</v>
      </c>
      <c r="C122" s="3" t="s">
        <v>21</v>
      </c>
      <c r="D122" s="3" t="s">
        <v>34</v>
      </c>
      <c r="E122" s="3" t="s">
        <v>1881</v>
      </c>
      <c r="F122" s="3" t="s">
        <v>1882</v>
      </c>
      <c r="G122" s="182" t="s">
        <v>25</v>
      </c>
      <c r="H122" s="306">
        <v>698</v>
      </c>
      <c r="I122" s="4" t="s">
        <v>26</v>
      </c>
      <c r="J122" s="303" t="s">
        <v>695</v>
      </c>
      <c r="K122" s="304">
        <v>44665</v>
      </c>
      <c r="L122" s="304">
        <v>44691</v>
      </c>
      <c r="M122" s="305" t="s">
        <v>128</v>
      </c>
      <c r="N122" s="303" t="s">
        <v>484</v>
      </c>
      <c r="O122" s="223"/>
      <c r="P122" s="188" t="s">
        <v>401</v>
      </c>
      <c r="Q122" s="306">
        <v>698</v>
      </c>
      <c r="R122" s="191">
        <v>0</v>
      </c>
      <c r="S122" s="3"/>
    </row>
    <row r="123" spans="1:19">
      <c r="A123" s="241">
        <v>37</v>
      </c>
      <c r="B123" s="2" t="s">
        <v>329</v>
      </c>
      <c r="C123" s="3" t="s">
        <v>21</v>
      </c>
      <c r="D123" s="3" t="s">
        <v>22</v>
      </c>
      <c r="E123" s="3" t="s">
        <v>1883</v>
      </c>
      <c r="F123" s="3" t="s">
        <v>1884</v>
      </c>
      <c r="G123" s="182" t="s">
        <v>25</v>
      </c>
      <c r="H123" s="306">
        <v>870.45</v>
      </c>
      <c r="I123" s="4" t="s">
        <v>26</v>
      </c>
      <c r="J123" s="303" t="s">
        <v>695</v>
      </c>
      <c r="K123" s="304">
        <v>44679</v>
      </c>
      <c r="L123" s="304">
        <v>44691</v>
      </c>
      <c r="M123" s="305" t="s">
        <v>128</v>
      </c>
      <c r="N123" s="303" t="s">
        <v>484</v>
      </c>
      <c r="O123" s="223"/>
      <c r="P123" s="188" t="s">
        <v>401</v>
      </c>
      <c r="Q123" s="306">
        <v>870.45</v>
      </c>
      <c r="R123" s="191">
        <v>0</v>
      </c>
      <c r="S123" s="3"/>
    </row>
    <row r="124" spans="1:19">
      <c r="A124" s="241">
        <v>38</v>
      </c>
      <c r="B124" s="2" t="s">
        <v>329</v>
      </c>
      <c r="C124" s="3" t="s">
        <v>21</v>
      </c>
      <c r="D124" s="3" t="s">
        <v>34</v>
      </c>
      <c r="E124" s="3" t="s">
        <v>1886</v>
      </c>
      <c r="F124" s="3" t="s">
        <v>1887</v>
      </c>
      <c r="G124" s="182" t="s">
        <v>115</v>
      </c>
      <c r="H124" s="306">
        <v>7640.1</v>
      </c>
      <c r="I124" s="4" t="s">
        <v>26</v>
      </c>
      <c r="J124" s="303" t="s">
        <v>695</v>
      </c>
      <c r="K124" s="304">
        <v>44685</v>
      </c>
      <c r="L124" s="304">
        <v>44711</v>
      </c>
      <c r="M124" s="305" t="s">
        <v>128</v>
      </c>
      <c r="N124" s="303" t="s">
        <v>484</v>
      </c>
      <c r="O124" s="223"/>
      <c r="P124" s="188" t="s">
        <v>401</v>
      </c>
      <c r="Q124" s="306">
        <v>7640.1</v>
      </c>
      <c r="R124" s="191">
        <v>0</v>
      </c>
      <c r="S124" s="3"/>
    </row>
    <row r="125" spans="1:19" ht="25.5">
      <c r="A125" s="241">
        <v>39</v>
      </c>
      <c r="B125" s="2" t="s">
        <v>329</v>
      </c>
      <c r="C125" s="3" t="s">
        <v>21</v>
      </c>
      <c r="D125" s="3" t="s">
        <v>22</v>
      </c>
      <c r="E125" s="3" t="s">
        <v>1889</v>
      </c>
      <c r="F125" s="3" t="s">
        <v>1890</v>
      </c>
      <c r="G125" s="182" t="s">
        <v>25</v>
      </c>
      <c r="H125" s="222">
        <v>749.16</v>
      </c>
      <c r="I125" s="4" t="s">
        <v>26</v>
      </c>
      <c r="J125" s="303" t="s">
        <v>695</v>
      </c>
      <c r="K125" s="304">
        <v>44690</v>
      </c>
      <c r="L125" s="304">
        <v>44711</v>
      </c>
      <c r="M125" s="305" t="s">
        <v>128</v>
      </c>
      <c r="N125" s="303" t="s">
        <v>484</v>
      </c>
      <c r="O125" s="223"/>
      <c r="P125" s="188" t="s">
        <v>401</v>
      </c>
      <c r="Q125" s="222">
        <v>749.16</v>
      </c>
      <c r="R125" s="191">
        <v>0</v>
      </c>
      <c r="S125" s="3"/>
    </row>
    <row r="126" spans="1:19" ht="63.75">
      <c r="A126" s="241">
        <v>40</v>
      </c>
      <c r="B126" s="2" t="s">
        <v>329</v>
      </c>
      <c r="C126" s="3" t="s">
        <v>21</v>
      </c>
      <c r="D126" s="3" t="s">
        <v>22</v>
      </c>
      <c r="E126" s="3" t="s">
        <v>1891</v>
      </c>
      <c r="F126" s="3" t="s">
        <v>1892</v>
      </c>
      <c r="G126" s="182" t="s">
        <v>25</v>
      </c>
      <c r="H126" s="222">
        <v>256</v>
      </c>
      <c r="I126" s="4" t="s">
        <v>26</v>
      </c>
      <c r="J126" s="303" t="s">
        <v>695</v>
      </c>
      <c r="K126" s="304">
        <v>44690</v>
      </c>
      <c r="L126" s="304">
        <v>44711</v>
      </c>
      <c r="M126" s="305" t="s">
        <v>128</v>
      </c>
      <c r="N126" s="303" t="s">
        <v>484</v>
      </c>
      <c r="O126" s="223"/>
      <c r="P126" s="188" t="s">
        <v>401</v>
      </c>
      <c r="Q126" s="222">
        <v>256</v>
      </c>
      <c r="R126" s="191">
        <v>0</v>
      </c>
      <c r="S126" s="3"/>
    </row>
    <row r="127" spans="1:19" ht="38.25">
      <c r="A127" s="241">
        <v>41</v>
      </c>
      <c r="B127" s="2" t="s">
        <v>329</v>
      </c>
      <c r="C127" s="3" t="s">
        <v>21</v>
      </c>
      <c r="D127" s="3" t="s">
        <v>22</v>
      </c>
      <c r="E127" s="3" t="s">
        <v>1893</v>
      </c>
      <c r="F127" s="3" t="s">
        <v>1894</v>
      </c>
      <c r="G127" s="3" t="s">
        <v>25</v>
      </c>
      <c r="H127" s="222">
        <v>188.24</v>
      </c>
      <c r="I127" s="4" t="s">
        <v>26</v>
      </c>
      <c r="J127" s="303" t="s">
        <v>695</v>
      </c>
      <c r="K127" s="304">
        <v>44691</v>
      </c>
      <c r="L127" s="304">
        <v>44711</v>
      </c>
      <c r="M127" s="305" t="s">
        <v>128</v>
      </c>
      <c r="N127" s="303" t="s">
        <v>484</v>
      </c>
      <c r="O127" s="223"/>
      <c r="P127" s="188" t="s">
        <v>401</v>
      </c>
      <c r="Q127" s="222">
        <v>188.24</v>
      </c>
      <c r="R127" s="191">
        <v>0</v>
      </c>
      <c r="S127" s="3"/>
    </row>
    <row r="128" spans="1:19">
      <c r="A128" s="241">
        <v>42</v>
      </c>
      <c r="B128" s="2" t="s">
        <v>329</v>
      </c>
      <c r="C128" s="3" t="s">
        <v>21</v>
      </c>
      <c r="D128" s="3" t="s">
        <v>505</v>
      </c>
      <c r="E128" s="3" t="s">
        <v>1895</v>
      </c>
      <c r="F128" s="3" t="s">
        <v>1785</v>
      </c>
      <c r="G128" s="3" t="s">
        <v>25</v>
      </c>
      <c r="H128" s="222">
        <v>0</v>
      </c>
      <c r="I128" s="4" t="s">
        <v>26</v>
      </c>
      <c r="J128" s="303" t="s">
        <v>695</v>
      </c>
      <c r="K128" s="304"/>
      <c r="L128" s="304"/>
      <c r="M128" s="305" t="s">
        <v>128</v>
      </c>
      <c r="N128" s="303" t="s">
        <v>484</v>
      </c>
      <c r="O128" s="223"/>
      <c r="P128" s="188" t="s">
        <v>401</v>
      </c>
      <c r="Q128" s="222">
        <v>0</v>
      </c>
      <c r="R128" s="191">
        <v>0</v>
      </c>
      <c r="S128" s="3"/>
    </row>
    <row r="129" spans="1:20">
      <c r="A129" s="241">
        <v>43</v>
      </c>
      <c r="B129" s="2" t="s">
        <v>329</v>
      </c>
      <c r="C129" s="3" t="s">
        <v>21</v>
      </c>
      <c r="D129" s="3" t="s">
        <v>505</v>
      </c>
      <c r="E129" s="3" t="s">
        <v>1771</v>
      </c>
      <c r="F129" s="3" t="s">
        <v>1772</v>
      </c>
      <c r="G129" s="3" t="s">
        <v>25</v>
      </c>
      <c r="H129" s="222">
        <v>250</v>
      </c>
      <c r="I129" s="4" t="s">
        <v>26</v>
      </c>
      <c r="J129" s="303" t="s">
        <v>695</v>
      </c>
      <c r="K129" s="304">
        <v>44694</v>
      </c>
      <c r="L129" s="304">
        <v>44711</v>
      </c>
      <c r="M129" s="305" t="s">
        <v>128</v>
      </c>
      <c r="N129" s="303" t="s">
        <v>484</v>
      </c>
      <c r="O129" s="223"/>
      <c r="P129" s="188" t="s">
        <v>401</v>
      </c>
      <c r="Q129" s="222">
        <v>250</v>
      </c>
      <c r="R129" s="191">
        <v>0</v>
      </c>
      <c r="S129" s="3"/>
    </row>
    <row r="130" spans="1:20">
      <c r="A130" s="241">
        <v>44</v>
      </c>
      <c r="B130" s="2" t="s">
        <v>329</v>
      </c>
      <c r="C130" s="3" t="s">
        <v>21</v>
      </c>
      <c r="D130" s="3" t="s">
        <v>505</v>
      </c>
      <c r="E130" s="3" t="s">
        <v>1901</v>
      </c>
      <c r="F130" s="3" t="s">
        <v>1785</v>
      </c>
      <c r="G130" s="3" t="s">
        <v>25</v>
      </c>
      <c r="H130" s="222">
        <v>630.25</v>
      </c>
      <c r="I130" s="4" t="s">
        <v>26</v>
      </c>
      <c r="J130" s="303" t="s">
        <v>695</v>
      </c>
      <c r="K130" s="304">
        <v>44700</v>
      </c>
      <c r="L130" s="304">
        <v>44711</v>
      </c>
      <c r="M130" s="305" t="s">
        <v>128</v>
      </c>
      <c r="N130" s="303" t="s">
        <v>484</v>
      </c>
      <c r="O130" s="223"/>
      <c r="P130" s="188" t="s">
        <v>401</v>
      </c>
      <c r="Q130" s="222">
        <v>630.25</v>
      </c>
      <c r="R130" s="191">
        <v>0</v>
      </c>
      <c r="S130" s="3"/>
    </row>
    <row r="131" spans="1:20" ht="25.5">
      <c r="A131" s="241">
        <v>45</v>
      </c>
      <c r="B131" s="2" t="s">
        <v>329</v>
      </c>
      <c r="C131" s="3" t="s">
        <v>21</v>
      </c>
      <c r="D131" s="3" t="s">
        <v>34</v>
      </c>
      <c r="E131" s="3" t="s">
        <v>1902</v>
      </c>
      <c r="F131" s="3" t="s">
        <v>1903</v>
      </c>
      <c r="G131" s="3" t="s">
        <v>436</v>
      </c>
      <c r="H131" s="222">
        <v>1125</v>
      </c>
      <c r="I131" s="4" t="s">
        <v>26</v>
      </c>
      <c r="J131" s="303" t="s">
        <v>695</v>
      </c>
      <c r="K131" s="304">
        <v>44704</v>
      </c>
      <c r="L131" s="304">
        <v>44722</v>
      </c>
      <c r="M131" s="305" t="s">
        <v>128</v>
      </c>
      <c r="N131" s="303" t="s">
        <v>484</v>
      </c>
      <c r="O131" s="223" t="s">
        <v>1904</v>
      </c>
      <c r="P131" s="188" t="s">
        <v>401</v>
      </c>
      <c r="Q131" s="222">
        <v>1125</v>
      </c>
      <c r="R131" s="191">
        <v>0</v>
      </c>
      <c r="S131" s="3"/>
    </row>
    <row r="132" spans="1:20">
      <c r="A132" s="241">
        <v>46</v>
      </c>
      <c r="B132" s="2" t="s">
        <v>329</v>
      </c>
      <c r="C132" s="3" t="s">
        <v>21</v>
      </c>
      <c r="D132" s="3" t="s">
        <v>505</v>
      </c>
      <c r="E132" s="3" t="s">
        <v>1895</v>
      </c>
      <c r="F132" s="3" t="s">
        <v>1785</v>
      </c>
      <c r="G132" s="3" t="s">
        <v>25</v>
      </c>
      <c r="H132" s="222">
        <v>700</v>
      </c>
      <c r="I132" s="4" t="s">
        <v>26</v>
      </c>
      <c r="J132" s="303" t="s">
        <v>695</v>
      </c>
      <c r="K132" s="304">
        <v>44706</v>
      </c>
      <c r="L132" s="304">
        <v>44722</v>
      </c>
      <c r="M132" s="305" t="s">
        <v>128</v>
      </c>
      <c r="N132" s="303" t="s">
        <v>484</v>
      </c>
      <c r="O132" s="223"/>
      <c r="P132" s="188" t="s">
        <v>401</v>
      </c>
      <c r="Q132" s="222">
        <v>700</v>
      </c>
      <c r="R132" s="191">
        <v>0</v>
      </c>
      <c r="S132" s="3"/>
    </row>
    <row r="133" spans="1:20">
      <c r="A133" s="241">
        <v>47</v>
      </c>
      <c r="B133" s="2" t="s">
        <v>329</v>
      </c>
      <c r="C133" s="3" t="s">
        <v>21</v>
      </c>
      <c r="D133" s="3" t="s">
        <v>505</v>
      </c>
      <c r="E133" s="3" t="s">
        <v>1909</v>
      </c>
      <c r="F133" s="3" t="s">
        <v>1780</v>
      </c>
      <c r="G133" s="3" t="s">
        <v>25</v>
      </c>
      <c r="H133" s="222">
        <v>300</v>
      </c>
      <c r="I133" s="4" t="s">
        <v>26</v>
      </c>
      <c r="J133" s="303" t="s">
        <v>695</v>
      </c>
      <c r="K133" s="304">
        <v>44706</v>
      </c>
      <c r="L133" s="304">
        <v>44722</v>
      </c>
      <c r="M133" s="305" t="s">
        <v>128</v>
      </c>
      <c r="N133" s="303" t="s">
        <v>484</v>
      </c>
      <c r="O133" s="223"/>
      <c r="P133" s="188" t="s">
        <v>401</v>
      </c>
      <c r="Q133" s="222">
        <v>300</v>
      </c>
      <c r="R133" s="191">
        <v>0</v>
      </c>
      <c r="S133" s="3"/>
    </row>
    <row r="134" spans="1:20">
      <c r="B134" s="2" t="s">
        <v>1836</v>
      </c>
      <c r="C134" s="3" t="s">
        <v>21</v>
      </c>
      <c r="D134" s="3" t="s">
        <v>34</v>
      </c>
      <c r="E134" s="219" t="s">
        <v>729</v>
      </c>
      <c r="F134" s="219" t="s">
        <v>730</v>
      </c>
      <c r="G134" s="220" t="s">
        <v>25</v>
      </c>
      <c r="H134" s="209">
        <v>192298.4</v>
      </c>
      <c r="I134" s="4" t="s">
        <v>26</v>
      </c>
      <c r="J134" s="4" t="s">
        <v>27</v>
      </c>
      <c r="K134" s="192">
        <v>44894</v>
      </c>
      <c r="L134" s="192">
        <v>44924</v>
      </c>
      <c r="M134" s="3" t="s">
        <v>28</v>
      </c>
      <c r="N134" s="224" t="s">
        <v>149</v>
      </c>
      <c r="O134" s="205"/>
      <c r="P134" s="3" t="s">
        <v>108</v>
      </c>
      <c r="Q134" s="209">
        <v>192298.4</v>
      </c>
      <c r="R134" s="209">
        <v>0</v>
      </c>
      <c r="S134" s="3"/>
    </row>
    <row r="135" spans="1:20">
      <c r="B135" s="2" t="s">
        <v>1896</v>
      </c>
      <c r="C135" s="3" t="s">
        <v>21</v>
      </c>
      <c r="D135" s="3" t="s">
        <v>102</v>
      </c>
      <c r="E135" s="3" t="s">
        <v>1043</v>
      </c>
      <c r="F135" s="3" t="s">
        <v>1044</v>
      </c>
      <c r="G135" s="217" t="s">
        <v>210</v>
      </c>
      <c r="H135" s="209">
        <v>211241.77</v>
      </c>
      <c r="I135" s="4" t="s">
        <v>26</v>
      </c>
      <c r="J135" s="4" t="s">
        <v>27</v>
      </c>
      <c r="K135" s="192">
        <v>44621</v>
      </c>
      <c r="L135" s="192">
        <v>44651</v>
      </c>
      <c r="M135" s="3" t="s">
        <v>28</v>
      </c>
      <c r="N135" s="192" t="s">
        <v>879</v>
      </c>
      <c r="O135" s="210"/>
      <c r="P135" s="3" t="s">
        <v>227</v>
      </c>
      <c r="Q135" s="209">
        <v>211241.77</v>
      </c>
      <c r="R135" s="209">
        <v>0</v>
      </c>
      <c r="S135" s="3"/>
    </row>
    <row r="136" spans="1:20">
      <c r="B136" s="250"/>
      <c r="C136" s="250"/>
      <c r="D136" s="250"/>
      <c r="E136" s="6" t="s">
        <v>330</v>
      </c>
      <c r="F136" s="250"/>
      <c r="G136" s="250"/>
      <c r="H136" s="251">
        <f>SUM(H6:H135)</f>
        <v>63346240.045714289</v>
      </c>
      <c r="I136" s="252"/>
      <c r="J136" s="252"/>
      <c r="K136" s="252"/>
      <c r="L136" s="252"/>
      <c r="M136" s="252"/>
      <c r="N136" s="253"/>
      <c r="O136" s="252"/>
      <c r="P136" s="252"/>
      <c r="Q136" s="251">
        <f>SUM(Q6:Q135)</f>
        <v>50905836.14571429</v>
      </c>
      <c r="R136" s="251">
        <f>SUM(R6:R135)</f>
        <v>12440403.9</v>
      </c>
      <c r="S136" s="250"/>
      <c r="T136" s="300"/>
    </row>
    <row r="138" spans="1:20" ht="15.75">
      <c r="B138" s="261" t="s">
        <v>331</v>
      </c>
      <c r="C138" s="262"/>
      <c r="D138" s="262" t="s">
        <v>332</v>
      </c>
    </row>
    <row r="139" spans="1:20" ht="38.25">
      <c r="B139" s="2" t="s">
        <v>534</v>
      </c>
      <c r="C139" s="182" t="s">
        <v>333</v>
      </c>
      <c r="D139" s="3" t="s">
        <v>22</v>
      </c>
      <c r="E139" s="198" t="s">
        <v>334</v>
      </c>
      <c r="F139" s="198" t="s">
        <v>335</v>
      </c>
      <c r="G139" s="199" t="s">
        <v>25</v>
      </c>
      <c r="H139" s="200">
        <v>280000</v>
      </c>
      <c r="I139" s="4" t="s">
        <v>26</v>
      </c>
      <c r="J139" s="4" t="s">
        <v>27</v>
      </c>
      <c r="K139" s="192">
        <v>44582</v>
      </c>
      <c r="L139" s="192">
        <v>44642</v>
      </c>
      <c r="M139" s="3" t="s">
        <v>28</v>
      </c>
      <c r="N139" s="201" t="s">
        <v>336</v>
      </c>
      <c r="O139" s="207"/>
      <c r="P139" s="3" t="s">
        <v>227</v>
      </c>
      <c r="Q139" s="200">
        <v>150000</v>
      </c>
      <c r="R139" s="200">
        <v>130000</v>
      </c>
      <c r="S139" s="3"/>
      <c r="T139" s="300"/>
    </row>
    <row r="140" spans="1:20" ht="25.5">
      <c r="B140" s="2" t="s">
        <v>535</v>
      </c>
      <c r="C140" s="3" t="s">
        <v>333</v>
      </c>
      <c r="D140" s="3" t="s">
        <v>102</v>
      </c>
      <c r="E140" s="3" t="s">
        <v>337</v>
      </c>
      <c r="F140" s="3" t="s">
        <v>338</v>
      </c>
      <c r="G140" s="264" t="s">
        <v>115</v>
      </c>
      <c r="H140" s="209">
        <v>150000</v>
      </c>
      <c r="I140" s="4" t="s">
        <v>26</v>
      </c>
      <c r="J140" s="4" t="s">
        <v>27</v>
      </c>
      <c r="K140" s="192">
        <v>44683</v>
      </c>
      <c r="L140" s="192">
        <v>44743</v>
      </c>
      <c r="M140" s="3" t="s">
        <v>28</v>
      </c>
      <c r="N140" s="192">
        <v>44757</v>
      </c>
      <c r="O140" s="5"/>
      <c r="P140" s="3" t="s">
        <v>227</v>
      </c>
      <c r="Q140" s="209">
        <v>150000</v>
      </c>
      <c r="R140" s="209">
        <v>0</v>
      </c>
      <c r="S140" s="214"/>
      <c r="T140" s="300"/>
    </row>
    <row r="141" spans="1:20" ht="25.5">
      <c r="B141" s="2" t="s">
        <v>536</v>
      </c>
      <c r="C141" s="3" t="s">
        <v>333</v>
      </c>
      <c r="D141" s="3" t="s">
        <v>102</v>
      </c>
      <c r="E141" s="3" t="s">
        <v>339</v>
      </c>
      <c r="F141" s="3" t="s">
        <v>340</v>
      </c>
      <c r="G141" s="217" t="s">
        <v>341</v>
      </c>
      <c r="H141" s="209">
        <v>700000</v>
      </c>
      <c r="I141" s="4" t="s">
        <v>26</v>
      </c>
      <c r="J141" s="4" t="s">
        <v>27</v>
      </c>
      <c r="K141" s="192" t="s">
        <v>226</v>
      </c>
      <c r="L141" s="4" t="s">
        <v>226</v>
      </c>
      <c r="M141" s="3" t="s">
        <v>28</v>
      </c>
      <c r="N141" s="192" t="s">
        <v>122</v>
      </c>
      <c r="O141" s="210"/>
      <c r="P141" s="3" t="s">
        <v>227</v>
      </c>
      <c r="Q141" s="209">
        <v>700000</v>
      </c>
      <c r="R141" s="209">
        <v>0</v>
      </c>
      <c r="S141" s="214"/>
      <c r="T141" s="300"/>
    </row>
    <row r="142" spans="1:20">
      <c r="B142" s="2" t="s">
        <v>537</v>
      </c>
      <c r="C142" s="3" t="s">
        <v>333</v>
      </c>
      <c r="D142" s="3" t="s">
        <v>102</v>
      </c>
      <c r="E142" s="3" t="s">
        <v>342</v>
      </c>
      <c r="F142" s="216" t="s">
        <v>343</v>
      </c>
      <c r="G142" s="4" t="s">
        <v>344</v>
      </c>
      <c r="H142" s="209">
        <v>400000</v>
      </c>
      <c r="I142" s="4" t="s">
        <v>26</v>
      </c>
      <c r="J142" s="4" t="s">
        <v>53</v>
      </c>
      <c r="K142" s="211" t="s">
        <v>178</v>
      </c>
      <c r="L142" s="4">
        <v>2022</v>
      </c>
      <c r="M142" s="3" t="s">
        <v>28</v>
      </c>
      <c r="N142" s="4">
        <v>2022</v>
      </c>
      <c r="O142" s="210" t="s">
        <v>345</v>
      </c>
      <c r="P142" s="3" t="s">
        <v>31</v>
      </c>
      <c r="Q142" s="209">
        <v>400000</v>
      </c>
      <c r="R142" s="209">
        <v>0</v>
      </c>
      <c r="S142" s="214"/>
      <c r="T142" s="300"/>
    </row>
    <row r="143" spans="1:20" ht="25.5">
      <c r="B143" s="2" t="s">
        <v>538</v>
      </c>
      <c r="C143" s="3" t="s">
        <v>333</v>
      </c>
      <c r="D143" s="3" t="s">
        <v>102</v>
      </c>
      <c r="E143" s="3" t="s">
        <v>346</v>
      </c>
      <c r="F143" s="3" t="s">
        <v>347</v>
      </c>
      <c r="G143" s="4" t="s">
        <v>25</v>
      </c>
      <c r="H143" s="209">
        <v>4300000</v>
      </c>
      <c r="I143" s="4" t="s">
        <v>26</v>
      </c>
      <c r="J143" s="4" t="s">
        <v>53</v>
      </c>
      <c r="K143" s="211" t="s">
        <v>178</v>
      </c>
      <c r="L143" s="4">
        <v>2022</v>
      </c>
      <c r="M143" s="3" t="s">
        <v>28</v>
      </c>
      <c r="N143" s="4">
        <v>2022</v>
      </c>
      <c r="O143" s="210" t="s">
        <v>345</v>
      </c>
      <c r="P143" s="3" t="s">
        <v>31</v>
      </c>
      <c r="Q143" s="209">
        <v>4250000</v>
      </c>
      <c r="R143" s="209">
        <v>50000</v>
      </c>
      <c r="S143" s="214"/>
      <c r="T143" s="300"/>
    </row>
    <row r="144" spans="1:20" ht="38.25">
      <c r="B144" s="2" t="s">
        <v>539</v>
      </c>
      <c r="C144" s="3" t="s">
        <v>333</v>
      </c>
      <c r="D144" s="3" t="s">
        <v>102</v>
      </c>
      <c r="E144" s="3" t="s">
        <v>348</v>
      </c>
      <c r="F144" s="3" t="s">
        <v>349</v>
      </c>
      <c r="G144" s="4" t="s">
        <v>25</v>
      </c>
      <c r="H144" s="209">
        <v>5895556.4100000001</v>
      </c>
      <c r="I144" s="4" t="s">
        <v>26</v>
      </c>
      <c r="J144" s="4" t="s">
        <v>53</v>
      </c>
      <c r="K144" s="211" t="s">
        <v>178</v>
      </c>
      <c r="L144" s="4">
        <v>2022</v>
      </c>
      <c r="M144" s="3" t="s">
        <v>28</v>
      </c>
      <c r="N144" s="211">
        <v>2022</v>
      </c>
      <c r="O144" s="210" t="s">
        <v>350</v>
      </c>
      <c r="P144" s="3" t="s">
        <v>31</v>
      </c>
      <c r="Q144" s="209">
        <v>5895556.4100000001</v>
      </c>
      <c r="R144" s="209">
        <v>0</v>
      </c>
      <c r="S144" s="214"/>
      <c r="T144" s="300"/>
    </row>
    <row r="145" spans="2:20" ht="25.5">
      <c r="B145" s="2" t="s">
        <v>540</v>
      </c>
      <c r="C145" s="3" t="s">
        <v>333</v>
      </c>
      <c r="D145" s="3" t="s">
        <v>102</v>
      </c>
      <c r="E145" s="3" t="s">
        <v>351</v>
      </c>
      <c r="F145" s="3" t="s">
        <v>352</v>
      </c>
      <c r="G145" s="4" t="s">
        <v>353</v>
      </c>
      <c r="H145" s="209">
        <v>80000</v>
      </c>
      <c r="I145" s="4" t="s">
        <v>26</v>
      </c>
      <c r="J145" s="4" t="s">
        <v>53</v>
      </c>
      <c r="K145" s="192">
        <v>44621</v>
      </c>
      <c r="L145" s="192">
        <v>44713</v>
      </c>
      <c r="M145" s="3" t="s">
        <v>28</v>
      </c>
      <c r="N145" s="4">
        <v>2022</v>
      </c>
      <c r="O145" s="210" t="s">
        <v>350</v>
      </c>
      <c r="P145" s="3" t="s">
        <v>31</v>
      </c>
      <c r="Q145" s="209">
        <v>80000</v>
      </c>
      <c r="R145" s="209">
        <v>0</v>
      </c>
      <c r="S145" s="214"/>
      <c r="T145" s="300"/>
    </row>
    <row r="146" spans="2:20" ht="25.5">
      <c r="B146" s="2" t="s">
        <v>541</v>
      </c>
      <c r="C146" s="3" t="s">
        <v>333</v>
      </c>
      <c r="D146" s="3" t="s">
        <v>102</v>
      </c>
      <c r="E146" s="208" t="s">
        <v>354</v>
      </c>
      <c r="F146" s="208" t="s">
        <v>355</v>
      </c>
      <c r="G146" s="4" t="s">
        <v>356</v>
      </c>
      <c r="H146" s="209">
        <v>1100000</v>
      </c>
      <c r="I146" s="4" t="s">
        <v>26</v>
      </c>
      <c r="J146" s="4" t="s">
        <v>27</v>
      </c>
      <c r="K146" s="211" t="s">
        <v>178</v>
      </c>
      <c r="L146" s="4">
        <v>2022</v>
      </c>
      <c r="M146" s="3" t="s">
        <v>28</v>
      </c>
      <c r="N146" s="211" t="s">
        <v>357</v>
      </c>
      <c r="O146" s="210"/>
      <c r="P146" s="3" t="s">
        <v>227</v>
      </c>
      <c r="Q146" s="209">
        <v>1100000</v>
      </c>
      <c r="R146" s="209">
        <v>0</v>
      </c>
      <c r="S146" s="214"/>
      <c r="T146" s="300"/>
    </row>
    <row r="147" spans="2:20" ht="38.25">
      <c r="B147" s="2" t="s">
        <v>542</v>
      </c>
      <c r="C147" s="3" t="s">
        <v>333</v>
      </c>
      <c r="D147" s="3" t="s">
        <v>358</v>
      </c>
      <c r="E147" s="3" t="s">
        <v>359</v>
      </c>
      <c r="F147" s="3" t="s">
        <v>360</v>
      </c>
      <c r="G147" s="4" t="s">
        <v>25</v>
      </c>
      <c r="H147" s="209">
        <v>712000</v>
      </c>
      <c r="I147" s="4" t="s">
        <v>26</v>
      </c>
      <c r="J147" s="4" t="s">
        <v>27</v>
      </c>
      <c r="K147" s="192">
        <v>44590</v>
      </c>
      <c r="L147" s="192">
        <v>44650</v>
      </c>
      <c r="M147" s="3" t="s">
        <v>28</v>
      </c>
      <c r="N147" s="4" t="s">
        <v>361</v>
      </c>
      <c r="O147" s="5" t="s">
        <v>1803</v>
      </c>
      <c r="P147" s="3" t="s">
        <v>116</v>
      </c>
      <c r="Q147" s="209">
        <v>482000</v>
      </c>
      <c r="R147" s="209">
        <v>230000</v>
      </c>
      <c r="S147" s="3"/>
      <c r="T147" s="300"/>
    </row>
    <row r="148" spans="2:20">
      <c r="B148" s="2" t="s">
        <v>543</v>
      </c>
      <c r="C148" s="3" t="s">
        <v>333</v>
      </c>
      <c r="D148" s="3" t="s">
        <v>102</v>
      </c>
      <c r="E148" s="208" t="s">
        <v>362</v>
      </c>
      <c r="F148" s="208" t="s">
        <v>363</v>
      </c>
      <c r="G148" s="4" t="s">
        <v>115</v>
      </c>
      <c r="H148" s="209">
        <v>100000</v>
      </c>
      <c r="I148" s="4" t="s">
        <v>26</v>
      </c>
      <c r="J148" s="4" t="s">
        <v>27</v>
      </c>
      <c r="K148" s="192">
        <v>44636</v>
      </c>
      <c r="L148" s="192">
        <v>44696</v>
      </c>
      <c r="M148" s="3" t="s">
        <v>28</v>
      </c>
      <c r="N148" s="192">
        <v>44788</v>
      </c>
      <c r="O148" s="210" t="s">
        <v>364</v>
      </c>
      <c r="P148" s="3" t="s">
        <v>162</v>
      </c>
      <c r="Q148" s="209">
        <v>100000</v>
      </c>
      <c r="R148" s="209">
        <v>0</v>
      </c>
      <c r="S148" s="214"/>
      <c r="T148" s="300"/>
    </row>
    <row r="149" spans="2:20" ht="25.5">
      <c r="B149" s="2" t="s">
        <v>544</v>
      </c>
      <c r="C149" s="3" t="s">
        <v>333</v>
      </c>
      <c r="D149" s="3" t="s">
        <v>102</v>
      </c>
      <c r="E149" s="3" t="s">
        <v>365</v>
      </c>
      <c r="F149" s="3" t="s">
        <v>366</v>
      </c>
      <c r="G149" s="4" t="s">
        <v>367</v>
      </c>
      <c r="H149" s="209">
        <v>560000</v>
      </c>
      <c r="I149" s="4" t="s">
        <v>26</v>
      </c>
      <c r="J149" s="4" t="s">
        <v>27</v>
      </c>
      <c r="K149" s="192" t="s">
        <v>226</v>
      </c>
      <c r="L149" s="4" t="s">
        <v>226</v>
      </c>
      <c r="M149" s="3" t="s">
        <v>28</v>
      </c>
      <c r="N149" s="192" t="s">
        <v>122</v>
      </c>
      <c r="O149" s="210" t="s">
        <v>364</v>
      </c>
      <c r="P149" s="3" t="s">
        <v>169</v>
      </c>
      <c r="Q149" s="209">
        <v>560000</v>
      </c>
      <c r="R149" s="209">
        <v>0</v>
      </c>
      <c r="S149" s="214"/>
      <c r="T149" s="300"/>
    </row>
    <row r="150" spans="2:20" ht="25.5">
      <c r="B150" s="2" t="s">
        <v>545</v>
      </c>
      <c r="C150" s="3" t="s">
        <v>333</v>
      </c>
      <c r="D150" s="3" t="s">
        <v>102</v>
      </c>
      <c r="E150" s="3" t="s">
        <v>368</v>
      </c>
      <c r="F150" s="3" t="s">
        <v>369</v>
      </c>
      <c r="G150" s="217" t="s">
        <v>121</v>
      </c>
      <c r="H150" s="209">
        <v>1359000</v>
      </c>
      <c r="I150" s="4" t="s">
        <v>26</v>
      </c>
      <c r="J150" s="4" t="s">
        <v>27</v>
      </c>
      <c r="K150" s="192" t="s">
        <v>226</v>
      </c>
      <c r="L150" s="4" t="s">
        <v>226</v>
      </c>
      <c r="M150" s="3" t="s">
        <v>28</v>
      </c>
      <c r="N150" s="192" t="s">
        <v>122</v>
      </c>
      <c r="O150" s="210"/>
      <c r="P150" s="3" t="s">
        <v>162</v>
      </c>
      <c r="Q150" s="209">
        <v>1359000</v>
      </c>
      <c r="R150" s="209">
        <v>0</v>
      </c>
      <c r="S150" s="214"/>
      <c r="T150" s="300"/>
    </row>
    <row r="151" spans="2:20" ht="25.5">
      <c r="B151" s="2" t="s">
        <v>546</v>
      </c>
      <c r="C151" s="3" t="s">
        <v>333</v>
      </c>
      <c r="D151" s="3" t="s">
        <v>102</v>
      </c>
      <c r="E151" s="208" t="s">
        <v>370</v>
      </c>
      <c r="F151" s="3" t="s">
        <v>371</v>
      </c>
      <c r="G151" s="4" t="s">
        <v>372</v>
      </c>
      <c r="H151" s="209">
        <v>47481026</v>
      </c>
      <c r="I151" s="4" t="s">
        <v>26</v>
      </c>
      <c r="J151" s="4" t="s">
        <v>53</v>
      </c>
      <c r="K151" s="211">
        <v>2022</v>
      </c>
      <c r="L151" s="4">
        <v>2022</v>
      </c>
      <c r="M151" s="3" t="s">
        <v>28</v>
      </c>
      <c r="N151" s="4">
        <v>2022</v>
      </c>
      <c r="O151" s="5"/>
      <c r="P151" s="3" t="s">
        <v>162</v>
      </c>
      <c r="Q151" s="209">
        <v>15140000</v>
      </c>
      <c r="R151" s="209">
        <v>5000000</v>
      </c>
      <c r="S151" s="214">
        <f>47481026-Q151-R151</f>
        <v>27341026</v>
      </c>
      <c r="T151" s="300"/>
    </row>
    <row r="152" spans="2:20" ht="25.5">
      <c r="B152" s="2" t="s">
        <v>547</v>
      </c>
      <c r="C152" s="3" t="s">
        <v>333</v>
      </c>
      <c r="D152" s="3" t="s">
        <v>102</v>
      </c>
      <c r="E152" s="3" t="s">
        <v>373</v>
      </c>
      <c r="F152" s="3" t="s">
        <v>374</v>
      </c>
      <c r="G152" s="4" t="s">
        <v>25</v>
      </c>
      <c r="H152" s="209">
        <v>2712006.74</v>
      </c>
      <c r="I152" s="4" t="s">
        <v>26</v>
      </c>
      <c r="J152" s="4" t="s">
        <v>53</v>
      </c>
      <c r="K152" s="192" t="s">
        <v>375</v>
      </c>
      <c r="L152" s="4" t="s">
        <v>375</v>
      </c>
      <c r="M152" s="3" t="s">
        <v>28</v>
      </c>
      <c r="N152" s="192" t="s">
        <v>122</v>
      </c>
      <c r="O152" s="210" t="s">
        <v>1851</v>
      </c>
      <c r="P152" s="3" t="s">
        <v>31</v>
      </c>
      <c r="Q152" s="209">
        <v>2712006.74</v>
      </c>
      <c r="R152" s="209">
        <v>0</v>
      </c>
      <c r="S152" s="214"/>
      <c r="T152" s="300"/>
    </row>
    <row r="153" spans="2:20" ht="25.5">
      <c r="B153" s="2" t="s">
        <v>548</v>
      </c>
      <c r="C153" s="3" t="s">
        <v>333</v>
      </c>
      <c r="D153" s="3" t="s">
        <v>102</v>
      </c>
      <c r="E153" s="208" t="s">
        <v>376</v>
      </c>
      <c r="F153" s="216" t="s">
        <v>377</v>
      </c>
      <c r="G153" s="4" t="s">
        <v>25</v>
      </c>
      <c r="H153" s="209">
        <v>330000</v>
      </c>
      <c r="I153" s="4" t="s">
        <v>26</v>
      </c>
      <c r="J153" s="4" t="s">
        <v>27</v>
      </c>
      <c r="K153" s="211" t="s">
        <v>178</v>
      </c>
      <c r="L153" s="4">
        <v>2022</v>
      </c>
      <c r="M153" s="3" t="s">
        <v>28</v>
      </c>
      <c r="N153" s="192" t="s">
        <v>357</v>
      </c>
      <c r="O153" s="210"/>
      <c r="P153" s="3" t="s">
        <v>116</v>
      </c>
      <c r="Q153" s="209">
        <v>330000</v>
      </c>
      <c r="R153" s="209">
        <v>0</v>
      </c>
      <c r="S153" s="214"/>
      <c r="T153" s="300"/>
    </row>
    <row r="154" spans="2:20" ht="25.5">
      <c r="B154" s="2" t="s">
        <v>549</v>
      </c>
      <c r="C154" s="3" t="s">
        <v>333</v>
      </c>
      <c r="D154" s="3" t="s">
        <v>102</v>
      </c>
      <c r="E154" s="208" t="s">
        <v>378</v>
      </c>
      <c r="F154" s="212" t="s">
        <v>379</v>
      </c>
      <c r="G154" s="4" t="s">
        <v>25</v>
      </c>
      <c r="H154" s="209">
        <v>922500</v>
      </c>
      <c r="I154" s="4" t="s">
        <v>26</v>
      </c>
      <c r="J154" s="4" t="s">
        <v>27</v>
      </c>
      <c r="K154" s="211" t="s">
        <v>178</v>
      </c>
      <c r="L154" s="4">
        <v>2022</v>
      </c>
      <c r="M154" s="3" t="s">
        <v>28</v>
      </c>
      <c r="N154" s="192" t="s">
        <v>357</v>
      </c>
      <c r="O154" s="210" t="s">
        <v>1833</v>
      </c>
      <c r="P154" s="3" t="s">
        <v>116</v>
      </c>
      <c r="Q154" s="209">
        <v>892500</v>
      </c>
      <c r="R154" s="209">
        <v>30000</v>
      </c>
      <c r="S154" s="214"/>
      <c r="T154" s="300"/>
    </row>
    <row r="155" spans="2:20" ht="25.5">
      <c r="B155" s="2" t="s">
        <v>550</v>
      </c>
      <c r="C155" s="3" t="s">
        <v>333</v>
      </c>
      <c r="D155" s="3" t="s">
        <v>102</v>
      </c>
      <c r="E155" s="3" t="s">
        <v>380</v>
      </c>
      <c r="F155" s="3" t="s">
        <v>381</v>
      </c>
      <c r="G155" s="4" t="s">
        <v>382</v>
      </c>
      <c r="H155" s="209">
        <v>145000</v>
      </c>
      <c r="I155" s="4" t="s">
        <v>26</v>
      </c>
      <c r="J155" s="4" t="s">
        <v>27</v>
      </c>
      <c r="K155" s="192" t="s">
        <v>383</v>
      </c>
      <c r="L155" s="4" t="s">
        <v>383</v>
      </c>
      <c r="M155" s="3" t="s">
        <v>28</v>
      </c>
      <c r="N155" s="192" t="s">
        <v>122</v>
      </c>
      <c r="O155" s="210"/>
      <c r="P155" s="3" t="s">
        <v>116</v>
      </c>
      <c r="Q155" s="209">
        <v>145000</v>
      </c>
      <c r="R155" s="209">
        <v>0</v>
      </c>
      <c r="S155" s="214"/>
      <c r="T155" s="300"/>
    </row>
    <row r="156" spans="2:20" ht="25.5">
      <c r="B156" s="2" t="s">
        <v>551</v>
      </c>
      <c r="C156" s="3" t="s">
        <v>333</v>
      </c>
      <c r="D156" s="3" t="s">
        <v>102</v>
      </c>
      <c r="E156" s="3" t="s">
        <v>384</v>
      </c>
      <c r="F156" s="3" t="s">
        <v>385</v>
      </c>
      <c r="G156" s="4" t="s">
        <v>25</v>
      </c>
      <c r="H156" s="209">
        <v>2587607.4</v>
      </c>
      <c r="I156" s="4" t="s">
        <v>26</v>
      </c>
      <c r="J156" s="4" t="s">
        <v>53</v>
      </c>
      <c r="K156" s="192" t="s">
        <v>386</v>
      </c>
      <c r="L156" s="4" t="s">
        <v>386</v>
      </c>
      <c r="M156" s="3" t="s">
        <v>28</v>
      </c>
      <c r="N156" s="192" t="s">
        <v>357</v>
      </c>
      <c r="O156" s="210"/>
      <c r="P156" s="3" t="s">
        <v>31</v>
      </c>
      <c r="Q156" s="209">
        <v>2587607.4</v>
      </c>
      <c r="R156" s="209">
        <v>0</v>
      </c>
      <c r="S156" s="214"/>
      <c r="T156" s="300"/>
    </row>
    <row r="157" spans="2:20" ht="25.5">
      <c r="B157" s="2" t="s">
        <v>552</v>
      </c>
      <c r="C157" s="3" t="s">
        <v>333</v>
      </c>
      <c r="D157" s="3" t="s">
        <v>102</v>
      </c>
      <c r="E157" s="3" t="s">
        <v>387</v>
      </c>
      <c r="F157" s="3" t="s">
        <v>388</v>
      </c>
      <c r="G157" s="4" t="s">
        <v>25</v>
      </c>
      <c r="H157" s="209">
        <v>310000</v>
      </c>
      <c r="I157" s="4" t="s">
        <v>26</v>
      </c>
      <c r="J157" s="4" t="s">
        <v>27</v>
      </c>
      <c r="K157" s="192" t="s">
        <v>122</v>
      </c>
      <c r="L157" s="4" t="s">
        <v>122</v>
      </c>
      <c r="M157" s="3" t="s">
        <v>28</v>
      </c>
      <c r="N157" s="192" t="s">
        <v>357</v>
      </c>
      <c r="O157" s="210"/>
      <c r="P157" s="3" t="s">
        <v>116</v>
      </c>
      <c r="Q157" s="209">
        <v>210000</v>
      </c>
      <c r="R157" s="209">
        <v>100000</v>
      </c>
      <c r="S157" s="214"/>
      <c r="T157" s="300"/>
    </row>
    <row r="158" spans="2:20" ht="25.5">
      <c r="B158" s="2" t="s">
        <v>553</v>
      </c>
      <c r="C158" s="3" t="s">
        <v>333</v>
      </c>
      <c r="D158" s="3" t="s">
        <v>102</v>
      </c>
      <c r="E158" s="3" t="s">
        <v>389</v>
      </c>
      <c r="F158" s="208" t="s">
        <v>390</v>
      </c>
      <c r="G158" s="4" t="s">
        <v>25</v>
      </c>
      <c r="H158" s="209">
        <v>913000</v>
      </c>
      <c r="I158" s="4" t="s">
        <v>26</v>
      </c>
      <c r="J158" s="4" t="s">
        <v>27</v>
      </c>
      <c r="K158" s="192" t="s">
        <v>386</v>
      </c>
      <c r="L158" s="4" t="s">
        <v>386</v>
      </c>
      <c r="M158" s="3" t="s">
        <v>28</v>
      </c>
      <c r="N158" s="192" t="s">
        <v>357</v>
      </c>
      <c r="O158" s="210"/>
      <c r="P158" s="3" t="s">
        <v>116</v>
      </c>
      <c r="Q158" s="209">
        <v>873000</v>
      </c>
      <c r="R158" s="209">
        <v>40000</v>
      </c>
      <c r="S158" s="214"/>
      <c r="T158" s="300"/>
    </row>
    <row r="159" spans="2:20" ht="25.5">
      <c r="B159" s="2" t="s">
        <v>554</v>
      </c>
      <c r="C159" s="3" t="s">
        <v>333</v>
      </c>
      <c r="D159" s="3" t="s">
        <v>102</v>
      </c>
      <c r="E159" s="3" t="s">
        <v>391</v>
      </c>
      <c r="F159" s="3" t="s">
        <v>392</v>
      </c>
      <c r="G159" s="4" t="s">
        <v>393</v>
      </c>
      <c r="H159" s="209">
        <v>260000</v>
      </c>
      <c r="I159" s="4" t="s">
        <v>26</v>
      </c>
      <c r="J159" s="4" t="s">
        <v>27</v>
      </c>
      <c r="K159" s="211" t="s">
        <v>178</v>
      </c>
      <c r="L159" s="4">
        <v>2022</v>
      </c>
      <c r="M159" s="3" t="s">
        <v>28</v>
      </c>
      <c r="N159" s="211">
        <v>2022</v>
      </c>
      <c r="O159" s="210"/>
      <c r="P159" s="3" t="s">
        <v>116</v>
      </c>
      <c r="Q159" s="209">
        <v>260000</v>
      </c>
      <c r="R159" s="209">
        <v>0</v>
      </c>
      <c r="S159" s="214"/>
      <c r="T159" s="300"/>
    </row>
    <row r="160" spans="2:20" ht="25.5">
      <c r="B160" s="2" t="s">
        <v>555</v>
      </c>
      <c r="C160" s="3" t="s">
        <v>333</v>
      </c>
      <c r="D160" s="3" t="s">
        <v>102</v>
      </c>
      <c r="E160" s="3" t="s">
        <v>394</v>
      </c>
      <c r="F160" s="3" t="s">
        <v>395</v>
      </c>
      <c r="G160" s="4" t="s">
        <v>396</v>
      </c>
      <c r="H160" s="209">
        <v>685000</v>
      </c>
      <c r="I160" s="4" t="s">
        <v>26</v>
      </c>
      <c r="J160" s="4" t="s">
        <v>27</v>
      </c>
      <c r="K160" s="211" t="s">
        <v>178</v>
      </c>
      <c r="L160" s="4">
        <v>2022</v>
      </c>
      <c r="M160" s="3" t="s">
        <v>28</v>
      </c>
      <c r="N160" s="211">
        <v>2022</v>
      </c>
      <c r="O160" s="210"/>
      <c r="P160" s="3" t="s">
        <v>116</v>
      </c>
      <c r="Q160" s="209">
        <v>685000</v>
      </c>
      <c r="R160" s="209">
        <v>0</v>
      </c>
      <c r="S160" s="3"/>
      <c r="T160" s="300"/>
    </row>
    <row r="161" spans="2:20" ht="25.5">
      <c r="B161" s="2" t="s">
        <v>556</v>
      </c>
      <c r="C161" s="3" t="s">
        <v>333</v>
      </c>
      <c r="D161" s="3" t="s">
        <v>22</v>
      </c>
      <c r="E161" s="3" t="s">
        <v>397</v>
      </c>
      <c r="F161" s="3" t="s">
        <v>398</v>
      </c>
      <c r="G161" s="4" t="s">
        <v>25</v>
      </c>
      <c r="H161" s="209">
        <v>19435</v>
      </c>
      <c r="I161" s="4" t="s">
        <v>26</v>
      </c>
      <c r="J161" s="4" t="s">
        <v>399</v>
      </c>
      <c r="K161" s="192" t="s">
        <v>41</v>
      </c>
      <c r="L161" s="224" t="s">
        <v>41</v>
      </c>
      <c r="M161" s="3" t="s">
        <v>128</v>
      </c>
      <c r="N161" s="224" t="s">
        <v>41</v>
      </c>
      <c r="O161" s="205" t="s">
        <v>400</v>
      </c>
      <c r="P161" s="3" t="s">
        <v>401</v>
      </c>
      <c r="Q161" s="209">
        <v>19435</v>
      </c>
      <c r="R161" s="209">
        <v>0</v>
      </c>
      <c r="S161" s="214"/>
      <c r="T161" s="300"/>
    </row>
    <row r="162" spans="2:20" ht="25.5">
      <c r="B162" s="2" t="s">
        <v>557</v>
      </c>
      <c r="C162" s="3" t="s">
        <v>333</v>
      </c>
      <c r="D162" s="3" t="s">
        <v>402</v>
      </c>
      <c r="E162" s="3" t="s">
        <v>403</v>
      </c>
      <c r="F162" s="3" t="s">
        <v>404</v>
      </c>
      <c r="G162" s="225" t="s">
        <v>25</v>
      </c>
      <c r="H162" s="209">
        <v>38000</v>
      </c>
      <c r="I162" s="4" t="s">
        <v>26</v>
      </c>
      <c r="J162" s="4" t="s">
        <v>399</v>
      </c>
      <c r="K162" s="192" t="s">
        <v>405</v>
      </c>
      <c r="L162" s="4" t="s">
        <v>405</v>
      </c>
      <c r="M162" s="3" t="s">
        <v>128</v>
      </c>
      <c r="N162" s="4" t="s">
        <v>405</v>
      </c>
      <c r="O162" s="5" t="s">
        <v>400</v>
      </c>
      <c r="P162" s="3" t="s">
        <v>401</v>
      </c>
      <c r="Q162" s="209">
        <v>38000</v>
      </c>
      <c r="R162" s="209">
        <v>0</v>
      </c>
      <c r="S162" s="3"/>
      <c r="T162" s="300"/>
    </row>
    <row r="163" spans="2:20" ht="38.25">
      <c r="B163" s="2" t="s">
        <v>558</v>
      </c>
      <c r="C163" s="3" t="s">
        <v>333</v>
      </c>
      <c r="D163" s="3" t="s">
        <v>406</v>
      </c>
      <c r="E163" s="3" t="s">
        <v>407</v>
      </c>
      <c r="F163" s="3" t="s">
        <v>408</v>
      </c>
      <c r="G163" s="4" t="s">
        <v>409</v>
      </c>
      <c r="H163" s="209">
        <v>400000</v>
      </c>
      <c r="I163" s="4" t="s">
        <v>26</v>
      </c>
      <c r="J163" s="224" t="s">
        <v>27</v>
      </c>
      <c r="K163" s="192">
        <v>44590</v>
      </c>
      <c r="L163" s="192">
        <v>44650</v>
      </c>
      <c r="M163" s="3" t="s">
        <v>28</v>
      </c>
      <c r="N163" s="4" t="s">
        <v>410</v>
      </c>
      <c r="O163" s="5"/>
      <c r="P163" s="3" t="s">
        <v>116</v>
      </c>
      <c r="Q163" s="209">
        <v>300000</v>
      </c>
      <c r="R163" s="209">
        <v>100000</v>
      </c>
      <c r="S163" s="3"/>
      <c r="T163" s="300"/>
    </row>
    <row r="164" spans="2:20" ht="51">
      <c r="B164" s="2" t="s">
        <v>559</v>
      </c>
      <c r="C164" s="3" t="s">
        <v>333</v>
      </c>
      <c r="D164" s="3" t="s">
        <v>411</v>
      </c>
      <c r="E164" s="3" t="s">
        <v>412</v>
      </c>
      <c r="F164" s="3" t="s">
        <v>413</v>
      </c>
      <c r="G164" s="225" t="s">
        <v>25</v>
      </c>
      <c r="H164" s="209">
        <v>160000</v>
      </c>
      <c r="I164" s="4" t="s">
        <v>26</v>
      </c>
      <c r="J164" s="4" t="s">
        <v>27</v>
      </c>
      <c r="K164" s="192">
        <v>44682</v>
      </c>
      <c r="L164" s="192">
        <v>44742</v>
      </c>
      <c r="M164" s="3" t="s">
        <v>28</v>
      </c>
      <c r="N164" s="4" t="s">
        <v>414</v>
      </c>
      <c r="O164" s="5"/>
      <c r="P164" s="3" t="s">
        <v>169</v>
      </c>
      <c r="Q164" s="209">
        <v>160000</v>
      </c>
      <c r="R164" s="209">
        <v>0</v>
      </c>
      <c r="S164" s="3"/>
      <c r="T164" s="300"/>
    </row>
    <row r="165" spans="2:20" ht="76.5">
      <c r="B165" s="2" t="s">
        <v>560</v>
      </c>
      <c r="C165" s="3" t="s">
        <v>333</v>
      </c>
      <c r="D165" s="3" t="s">
        <v>406</v>
      </c>
      <c r="E165" s="3" t="s">
        <v>415</v>
      </c>
      <c r="F165" s="3" t="s">
        <v>416</v>
      </c>
      <c r="G165" s="4" t="s">
        <v>417</v>
      </c>
      <c r="H165" s="209">
        <v>1000000</v>
      </c>
      <c r="I165" s="4" t="s">
        <v>26</v>
      </c>
      <c r="J165" s="224" t="s">
        <v>27</v>
      </c>
      <c r="K165" s="192">
        <v>44682</v>
      </c>
      <c r="L165" s="192">
        <v>44742</v>
      </c>
      <c r="M165" s="3" t="s">
        <v>28</v>
      </c>
      <c r="N165" s="4" t="s">
        <v>418</v>
      </c>
      <c r="O165" s="5" t="s">
        <v>419</v>
      </c>
      <c r="P165" s="3" t="s">
        <v>151</v>
      </c>
      <c r="Q165" s="209">
        <v>345000</v>
      </c>
      <c r="R165" s="209">
        <v>655000</v>
      </c>
      <c r="S165" s="3"/>
      <c r="T165" s="300"/>
    </row>
    <row r="166" spans="2:20" ht="76.5">
      <c r="B166" s="2" t="s">
        <v>561</v>
      </c>
      <c r="C166" s="3" t="s">
        <v>333</v>
      </c>
      <c r="D166" s="3" t="s">
        <v>406</v>
      </c>
      <c r="E166" s="3" t="s">
        <v>420</v>
      </c>
      <c r="F166" s="3" t="s">
        <v>416</v>
      </c>
      <c r="G166" s="4" t="s">
        <v>117</v>
      </c>
      <c r="H166" s="209">
        <v>200000</v>
      </c>
      <c r="I166" s="4" t="s">
        <v>26</v>
      </c>
      <c r="J166" s="224" t="s">
        <v>27</v>
      </c>
      <c r="K166" s="192">
        <v>44682</v>
      </c>
      <c r="L166" s="192">
        <v>44742</v>
      </c>
      <c r="M166" s="3" t="s">
        <v>28</v>
      </c>
      <c r="N166" s="4" t="s">
        <v>418</v>
      </c>
      <c r="O166" s="5" t="s">
        <v>419</v>
      </c>
      <c r="P166" s="3" t="s">
        <v>151</v>
      </c>
      <c r="Q166" s="209">
        <v>70000</v>
      </c>
      <c r="R166" s="209">
        <v>130000</v>
      </c>
      <c r="S166" s="3"/>
      <c r="T166" s="300"/>
    </row>
    <row r="167" spans="2:20" ht="63.75">
      <c r="B167" s="2" t="s">
        <v>562</v>
      </c>
      <c r="C167" s="3" t="s">
        <v>333</v>
      </c>
      <c r="D167" s="3" t="s">
        <v>406</v>
      </c>
      <c r="E167" s="3" t="s">
        <v>421</v>
      </c>
      <c r="F167" s="3" t="s">
        <v>416</v>
      </c>
      <c r="G167" s="4" t="s">
        <v>192</v>
      </c>
      <c r="H167" s="209">
        <v>110000</v>
      </c>
      <c r="I167" s="4" t="s">
        <v>26</v>
      </c>
      <c r="J167" s="224" t="s">
        <v>27</v>
      </c>
      <c r="K167" s="192">
        <v>44682</v>
      </c>
      <c r="L167" s="192">
        <v>44742</v>
      </c>
      <c r="M167" s="3" t="s">
        <v>28</v>
      </c>
      <c r="N167" s="4" t="s">
        <v>418</v>
      </c>
      <c r="O167" s="5" t="s">
        <v>419</v>
      </c>
      <c r="P167" s="3" t="s">
        <v>151</v>
      </c>
      <c r="Q167" s="209">
        <v>40000</v>
      </c>
      <c r="R167" s="209">
        <v>70000</v>
      </c>
      <c r="S167" s="3"/>
      <c r="T167" s="300"/>
    </row>
    <row r="168" spans="2:20" ht="76.5">
      <c r="B168" s="2" t="s">
        <v>563</v>
      </c>
      <c r="C168" s="3" t="s">
        <v>333</v>
      </c>
      <c r="D168" s="3" t="s">
        <v>406</v>
      </c>
      <c r="E168" s="3" t="s">
        <v>422</v>
      </c>
      <c r="F168" s="3" t="s">
        <v>416</v>
      </c>
      <c r="G168" s="4" t="s">
        <v>423</v>
      </c>
      <c r="H168" s="209">
        <v>30000</v>
      </c>
      <c r="I168" s="4" t="s">
        <v>26</v>
      </c>
      <c r="J168" s="224" t="s">
        <v>27</v>
      </c>
      <c r="K168" s="192">
        <v>44682</v>
      </c>
      <c r="L168" s="192">
        <v>44742</v>
      </c>
      <c r="M168" s="3" t="s">
        <v>28</v>
      </c>
      <c r="N168" s="4" t="s">
        <v>418</v>
      </c>
      <c r="O168" s="5" t="s">
        <v>419</v>
      </c>
      <c r="P168" s="3" t="s">
        <v>227</v>
      </c>
      <c r="Q168" s="209">
        <v>15000</v>
      </c>
      <c r="R168" s="209">
        <v>15000</v>
      </c>
      <c r="S168" s="3"/>
      <c r="T168" s="300"/>
    </row>
    <row r="169" spans="2:20" ht="25.5">
      <c r="B169" s="2" t="s">
        <v>564</v>
      </c>
      <c r="C169" s="3" t="s">
        <v>333</v>
      </c>
      <c r="D169" s="3" t="s">
        <v>424</v>
      </c>
      <c r="E169" s="208" t="s">
        <v>425</v>
      </c>
      <c r="F169" s="3" t="s">
        <v>416</v>
      </c>
      <c r="G169" s="4" t="s">
        <v>105</v>
      </c>
      <c r="H169" s="209">
        <v>50000</v>
      </c>
      <c r="I169" s="4" t="s">
        <v>26</v>
      </c>
      <c r="J169" s="4" t="s">
        <v>27</v>
      </c>
      <c r="K169" s="192">
        <v>44835</v>
      </c>
      <c r="L169" s="192">
        <v>44895</v>
      </c>
      <c r="M169" s="3" t="s">
        <v>28</v>
      </c>
      <c r="N169" s="265" t="s">
        <v>74</v>
      </c>
      <c r="O169" s="266" t="s">
        <v>426</v>
      </c>
      <c r="P169" s="3" t="s">
        <v>227</v>
      </c>
      <c r="Q169" s="209">
        <v>50000</v>
      </c>
      <c r="R169" s="226">
        <v>0</v>
      </c>
      <c r="S169" s="3"/>
      <c r="T169" s="300"/>
    </row>
    <row r="170" spans="2:20" ht="38.25">
      <c r="B170" s="2" t="s">
        <v>565</v>
      </c>
      <c r="C170" s="3" t="s">
        <v>333</v>
      </c>
      <c r="D170" s="3" t="s">
        <v>424</v>
      </c>
      <c r="E170" s="208" t="s">
        <v>427</v>
      </c>
      <c r="F170" s="3" t="s">
        <v>416</v>
      </c>
      <c r="G170" s="4" t="s">
        <v>105</v>
      </c>
      <c r="H170" s="209">
        <v>80000</v>
      </c>
      <c r="I170" s="4" t="s">
        <v>26</v>
      </c>
      <c r="J170" s="4" t="s">
        <v>27</v>
      </c>
      <c r="K170" s="192">
        <v>44682</v>
      </c>
      <c r="L170" s="192">
        <v>44742</v>
      </c>
      <c r="M170" s="3" t="s">
        <v>28</v>
      </c>
      <c r="N170" s="265" t="s">
        <v>428</v>
      </c>
      <c r="O170" s="266" t="s">
        <v>426</v>
      </c>
      <c r="P170" s="3" t="s">
        <v>227</v>
      </c>
      <c r="Q170" s="209">
        <v>80000</v>
      </c>
      <c r="R170" s="226">
        <v>0</v>
      </c>
      <c r="S170" s="3"/>
      <c r="T170" s="300"/>
    </row>
    <row r="171" spans="2:20" ht="38.25">
      <c r="B171" s="2" t="s">
        <v>566</v>
      </c>
      <c r="C171" s="3" t="s">
        <v>333</v>
      </c>
      <c r="D171" s="3" t="s">
        <v>424</v>
      </c>
      <c r="E171" s="208" t="s">
        <v>429</v>
      </c>
      <c r="F171" s="3" t="s">
        <v>416</v>
      </c>
      <c r="G171" s="4" t="s">
        <v>105</v>
      </c>
      <c r="H171" s="209">
        <v>80000</v>
      </c>
      <c r="I171" s="4" t="s">
        <v>26</v>
      </c>
      <c r="J171" s="4" t="s">
        <v>27</v>
      </c>
      <c r="K171" s="192">
        <v>44804</v>
      </c>
      <c r="L171" s="192">
        <v>44864</v>
      </c>
      <c r="M171" s="3" t="s">
        <v>28</v>
      </c>
      <c r="N171" s="265" t="s">
        <v>74</v>
      </c>
      <c r="O171" s="266" t="s">
        <v>426</v>
      </c>
      <c r="P171" s="3" t="s">
        <v>151</v>
      </c>
      <c r="Q171" s="209">
        <v>80000</v>
      </c>
      <c r="R171" s="226">
        <v>0</v>
      </c>
      <c r="S171" s="3"/>
      <c r="T171" s="300"/>
    </row>
    <row r="172" spans="2:20" ht="38.25">
      <c r="B172" s="2" t="s">
        <v>567</v>
      </c>
      <c r="C172" s="3" t="s">
        <v>333</v>
      </c>
      <c r="D172" s="3" t="s">
        <v>424</v>
      </c>
      <c r="E172" s="208" t="s">
        <v>430</v>
      </c>
      <c r="F172" s="3" t="s">
        <v>416</v>
      </c>
      <c r="G172" s="4" t="s">
        <v>105</v>
      </c>
      <c r="H172" s="209">
        <v>25000</v>
      </c>
      <c r="I172" s="4" t="s">
        <v>26</v>
      </c>
      <c r="J172" s="4" t="s">
        <v>27</v>
      </c>
      <c r="K172" s="192">
        <v>44621</v>
      </c>
      <c r="L172" s="192">
        <v>44681</v>
      </c>
      <c r="M172" s="3" t="s">
        <v>28</v>
      </c>
      <c r="N172" s="265" t="s">
        <v>63</v>
      </c>
      <c r="O172" s="266" t="s">
        <v>426</v>
      </c>
      <c r="P172" s="3" t="s">
        <v>151</v>
      </c>
      <c r="Q172" s="209">
        <v>25000</v>
      </c>
      <c r="R172" s="226">
        <v>0</v>
      </c>
      <c r="S172" s="3"/>
      <c r="T172" s="300"/>
    </row>
    <row r="173" spans="2:20" ht="38.25">
      <c r="B173" s="2" t="s">
        <v>568</v>
      </c>
      <c r="C173" s="3" t="s">
        <v>333</v>
      </c>
      <c r="D173" s="3" t="s">
        <v>424</v>
      </c>
      <c r="E173" s="208" t="s">
        <v>431</v>
      </c>
      <c r="F173" s="3" t="s">
        <v>416</v>
      </c>
      <c r="G173" s="4" t="s">
        <v>105</v>
      </c>
      <c r="H173" s="209">
        <v>50000</v>
      </c>
      <c r="I173" s="4" t="s">
        <v>26</v>
      </c>
      <c r="J173" s="4" t="s">
        <v>27</v>
      </c>
      <c r="K173" s="192">
        <v>44743</v>
      </c>
      <c r="L173" s="192">
        <v>44803</v>
      </c>
      <c r="M173" s="3" t="s">
        <v>28</v>
      </c>
      <c r="N173" s="265" t="s">
        <v>68</v>
      </c>
      <c r="O173" s="266" t="s">
        <v>426</v>
      </c>
      <c r="P173" s="3" t="s">
        <v>227</v>
      </c>
      <c r="Q173" s="209">
        <v>50000</v>
      </c>
      <c r="R173" s="226">
        <v>0</v>
      </c>
      <c r="S173" s="3"/>
      <c r="T173" s="300"/>
    </row>
    <row r="174" spans="2:20" ht="38.25">
      <c r="B174" s="2" t="s">
        <v>569</v>
      </c>
      <c r="C174" s="3" t="s">
        <v>333</v>
      </c>
      <c r="D174" s="3" t="s">
        <v>424</v>
      </c>
      <c r="E174" s="208" t="s">
        <v>432</v>
      </c>
      <c r="F174" s="3" t="s">
        <v>416</v>
      </c>
      <c r="G174" s="4" t="s">
        <v>105</v>
      </c>
      <c r="H174" s="209">
        <v>50000</v>
      </c>
      <c r="I174" s="4" t="s">
        <v>26</v>
      </c>
      <c r="J174" s="4" t="s">
        <v>27</v>
      </c>
      <c r="K174" s="192">
        <v>44590</v>
      </c>
      <c r="L174" s="192">
        <v>44650</v>
      </c>
      <c r="M174" s="3" t="s">
        <v>28</v>
      </c>
      <c r="N174" s="265" t="s">
        <v>433</v>
      </c>
      <c r="O174" s="266" t="s">
        <v>426</v>
      </c>
      <c r="P174" s="3" t="s">
        <v>227</v>
      </c>
      <c r="Q174" s="209">
        <v>50000</v>
      </c>
      <c r="R174" s="226">
        <v>0</v>
      </c>
      <c r="S174" s="3"/>
      <c r="T174" s="300"/>
    </row>
    <row r="175" spans="2:20" ht="38.25">
      <c r="B175" s="2" t="s">
        <v>570</v>
      </c>
      <c r="C175" s="3" t="s">
        <v>333</v>
      </c>
      <c r="D175" s="3" t="s">
        <v>424</v>
      </c>
      <c r="E175" s="208" t="s">
        <v>434</v>
      </c>
      <c r="F175" s="3" t="s">
        <v>416</v>
      </c>
      <c r="G175" s="4" t="s">
        <v>105</v>
      </c>
      <c r="H175" s="209">
        <v>30000</v>
      </c>
      <c r="I175" s="4" t="s">
        <v>26</v>
      </c>
      <c r="J175" s="4" t="s">
        <v>27</v>
      </c>
      <c r="K175" s="192">
        <v>44835</v>
      </c>
      <c r="L175" s="192">
        <v>44895</v>
      </c>
      <c r="M175" s="3" t="s">
        <v>28</v>
      </c>
      <c r="N175" s="265" t="s">
        <v>74</v>
      </c>
      <c r="O175" s="266" t="s">
        <v>426</v>
      </c>
      <c r="P175" s="3" t="s">
        <v>151</v>
      </c>
      <c r="Q175" s="209">
        <v>30000</v>
      </c>
      <c r="R175" s="226">
        <v>0</v>
      </c>
      <c r="S175" s="3"/>
      <c r="T175" s="300"/>
    </row>
    <row r="176" spans="2:20" ht="51">
      <c r="B176" s="2" t="s">
        <v>571</v>
      </c>
      <c r="C176" s="3" t="s">
        <v>333</v>
      </c>
      <c r="D176" s="3" t="s">
        <v>424</v>
      </c>
      <c r="E176" s="208" t="s">
        <v>435</v>
      </c>
      <c r="F176" s="3" t="s">
        <v>416</v>
      </c>
      <c r="G176" s="4" t="s">
        <v>436</v>
      </c>
      <c r="H176" s="209">
        <v>30000</v>
      </c>
      <c r="I176" s="4" t="s">
        <v>26</v>
      </c>
      <c r="J176" s="4" t="s">
        <v>27</v>
      </c>
      <c r="K176" s="192">
        <v>44621</v>
      </c>
      <c r="L176" s="192">
        <v>44681</v>
      </c>
      <c r="M176" s="3" t="s">
        <v>28</v>
      </c>
      <c r="N176" s="265" t="s">
        <v>63</v>
      </c>
      <c r="O176" s="266" t="s">
        <v>426</v>
      </c>
      <c r="P176" s="3" t="s">
        <v>151</v>
      </c>
      <c r="Q176" s="209">
        <v>30000</v>
      </c>
      <c r="R176" s="226">
        <v>0</v>
      </c>
      <c r="S176" s="3"/>
      <c r="T176" s="300"/>
    </row>
    <row r="177" spans="2:20" ht="38.25">
      <c r="B177" s="2" t="s">
        <v>572</v>
      </c>
      <c r="C177" s="3" t="s">
        <v>333</v>
      </c>
      <c r="D177" s="3" t="s">
        <v>424</v>
      </c>
      <c r="E177" s="208" t="s">
        <v>437</v>
      </c>
      <c r="F177" s="3" t="s">
        <v>416</v>
      </c>
      <c r="G177" s="4" t="s">
        <v>210</v>
      </c>
      <c r="H177" s="209">
        <v>50000</v>
      </c>
      <c r="I177" s="4" t="s">
        <v>26</v>
      </c>
      <c r="J177" s="4" t="s">
        <v>27</v>
      </c>
      <c r="K177" s="192">
        <v>44835</v>
      </c>
      <c r="L177" s="192">
        <v>44895</v>
      </c>
      <c r="M177" s="3" t="s">
        <v>28</v>
      </c>
      <c r="N177" s="265" t="s">
        <v>74</v>
      </c>
      <c r="O177" s="266" t="s">
        <v>426</v>
      </c>
      <c r="P177" s="3" t="s">
        <v>151</v>
      </c>
      <c r="Q177" s="209">
        <v>50000</v>
      </c>
      <c r="R177" s="226">
        <v>0</v>
      </c>
      <c r="S177" s="3"/>
      <c r="T177" s="300"/>
    </row>
    <row r="178" spans="2:20" ht="51">
      <c r="B178" s="2" t="s">
        <v>573</v>
      </c>
      <c r="C178" s="3" t="s">
        <v>333</v>
      </c>
      <c r="D178" s="3" t="s">
        <v>406</v>
      </c>
      <c r="E178" s="3" t="s">
        <v>438</v>
      </c>
      <c r="F178" s="3" t="s">
        <v>439</v>
      </c>
      <c r="G178" s="4" t="s">
        <v>105</v>
      </c>
      <c r="H178" s="209">
        <v>150000</v>
      </c>
      <c r="I178" s="4" t="s">
        <v>26</v>
      </c>
      <c r="J178" s="224" t="s">
        <v>27</v>
      </c>
      <c r="K178" s="192">
        <v>44590</v>
      </c>
      <c r="L178" s="192">
        <v>44650</v>
      </c>
      <c r="M178" s="3" t="s">
        <v>28</v>
      </c>
      <c r="N178" s="4" t="s">
        <v>440</v>
      </c>
      <c r="O178" s="5"/>
      <c r="P178" s="3" t="s">
        <v>151</v>
      </c>
      <c r="Q178" s="209">
        <v>150000</v>
      </c>
      <c r="R178" s="209">
        <v>0</v>
      </c>
      <c r="S178" s="3"/>
      <c r="T178" s="300"/>
    </row>
    <row r="179" spans="2:20" ht="25.5">
      <c r="B179" s="2" t="s">
        <v>574</v>
      </c>
      <c r="C179" s="3" t="s">
        <v>333</v>
      </c>
      <c r="D179" s="3" t="s">
        <v>102</v>
      </c>
      <c r="E179" s="3" t="s">
        <v>441</v>
      </c>
      <c r="F179" s="3" t="s">
        <v>442</v>
      </c>
      <c r="G179" s="4" t="s">
        <v>115</v>
      </c>
      <c r="H179" s="209">
        <v>225000</v>
      </c>
      <c r="I179" s="4" t="s">
        <v>26</v>
      </c>
      <c r="J179" s="4" t="s">
        <v>27</v>
      </c>
      <c r="K179" s="192" t="s">
        <v>443</v>
      </c>
      <c r="L179" s="4" t="s">
        <v>443</v>
      </c>
      <c r="M179" s="3" t="s">
        <v>28</v>
      </c>
      <c r="N179" s="211" t="s">
        <v>386</v>
      </c>
      <c r="O179" s="215"/>
      <c r="P179" s="3" t="s">
        <v>151</v>
      </c>
      <c r="Q179" s="209">
        <v>225000</v>
      </c>
      <c r="R179" s="209">
        <v>0</v>
      </c>
      <c r="S179" s="3"/>
      <c r="T179" s="300"/>
    </row>
    <row r="180" spans="2:20" ht="25.5">
      <c r="B180" s="2" t="s">
        <v>575</v>
      </c>
      <c r="C180" s="3" t="s">
        <v>333</v>
      </c>
      <c r="D180" s="3" t="s">
        <v>444</v>
      </c>
      <c r="E180" s="3" t="s">
        <v>445</v>
      </c>
      <c r="F180" s="3" t="s">
        <v>446</v>
      </c>
      <c r="G180" s="4" t="s">
        <v>25</v>
      </c>
      <c r="H180" s="209">
        <v>340000</v>
      </c>
      <c r="I180" s="4" t="s">
        <v>26</v>
      </c>
      <c r="J180" s="4" t="s">
        <v>27</v>
      </c>
      <c r="K180" s="192">
        <v>44682</v>
      </c>
      <c r="L180" s="192">
        <v>44742</v>
      </c>
      <c r="M180" s="3" t="s">
        <v>28</v>
      </c>
      <c r="N180" s="4" t="s">
        <v>447</v>
      </c>
      <c r="O180" s="5"/>
      <c r="P180" s="3" t="s">
        <v>169</v>
      </c>
      <c r="Q180" s="209">
        <v>340000</v>
      </c>
      <c r="R180" s="209">
        <v>0</v>
      </c>
      <c r="S180" s="3"/>
      <c r="T180" s="300"/>
    </row>
    <row r="181" spans="2:20" ht="51">
      <c r="B181" s="2" t="s">
        <v>576</v>
      </c>
      <c r="C181" s="3" t="s">
        <v>333</v>
      </c>
      <c r="D181" s="3" t="s">
        <v>406</v>
      </c>
      <c r="E181" s="3" t="s">
        <v>448</v>
      </c>
      <c r="F181" s="3" t="s">
        <v>449</v>
      </c>
      <c r="G181" s="4" t="s">
        <v>25</v>
      </c>
      <c r="H181" s="209">
        <v>90000</v>
      </c>
      <c r="I181" s="4" t="s">
        <v>26</v>
      </c>
      <c r="J181" s="224" t="s">
        <v>27</v>
      </c>
      <c r="K181" s="192">
        <v>44845</v>
      </c>
      <c r="L181" s="192">
        <v>44905</v>
      </c>
      <c r="M181" s="3" t="s">
        <v>28</v>
      </c>
      <c r="N181" s="4" t="s">
        <v>450</v>
      </c>
      <c r="O181" s="5"/>
      <c r="P181" s="3" t="s">
        <v>151</v>
      </c>
      <c r="Q181" s="209">
        <v>90000</v>
      </c>
      <c r="R181" s="209">
        <v>0</v>
      </c>
      <c r="S181" s="3"/>
      <c r="T181" s="300"/>
    </row>
    <row r="182" spans="2:20" ht="51">
      <c r="B182" s="2" t="s">
        <v>577</v>
      </c>
      <c r="C182" s="3" t="s">
        <v>333</v>
      </c>
      <c r="D182" s="3" t="s">
        <v>406</v>
      </c>
      <c r="E182" s="3" t="s">
        <v>451</v>
      </c>
      <c r="F182" s="3" t="s">
        <v>449</v>
      </c>
      <c r="G182" s="4" t="s">
        <v>105</v>
      </c>
      <c r="H182" s="209">
        <v>200000</v>
      </c>
      <c r="I182" s="4" t="s">
        <v>26</v>
      </c>
      <c r="J182" s="224" t="s">
        <v>27</v>
      </c>
      <c r="K182" s="192">
        <v>44682</v>
      </c>
      <c r="L182" s="192">
        <v>44742</v>
      </c>
      <c r="M182" s="3" t="s">
        <v>28</v>
      </c>
      <c r="N182" s="4" t="s">
        <v>452</v>
      </c>
      <c r="O182" s="5"/>
      <c r="P182" s="3" t="s">
        <v>151</v>
      </c>
      <c r="Q182" s="209">
        <v>200000</v>
      </c>
      <c r="R182" s="209">
        <v>0</v>
      </c>
      <c r="S182" s="3"/>
      <c r="T182" s="300"/>
    </row>
    <row r="183" spans="2:20" ht="89.25">
      <c r="B183" s="2" t="s">
        <v>578</v>
      </c>
      <c r="C183" s="3" t="s">
        <v>333</v>
      </c>
      <c r="D183" s="3" t="s">
        <v>406</v>
      </c>
      <c r="E183" s="3" t="s">
        <v>453</v>
      </c>
      <c r="F183" s="3" t="s">
        <v>454</v>
      </c>
      <c r="G183" s="4" t="s">
        <v>25</v>
      </c>
      <c r="H183" s="209">
        <v>200000</v>
      </c>
      <c r="I183" s="4" t="s">
        <v>26</v>
      </c>
      <c r="J183" s="224" t="s">
        <v>27</v>
      </c>
      <c r="K183" s="192">
        <v>44774</v>
      </c>
      <c r="L183" s="192">
        <v>44834</v>
      </c>
      <c r="M183" s="3" t="s">
        <v>28</v>
      </c>
      <c r="N183" s="4" t="s">
        <v>455</v>
      </c>
      <c r="O183" s="5"/>
      <c r="P183" s="3" t="s">
        <v>227</v>
      </c>
      <c r="Q183" s="209">
        <v>100000</v>
      </c>
      <c r="R183" s="209">
        <v>100000</v>
      </c>
      <c r="S183" s="3"/>
      <c r="T183" s="300"/>
    </row>
    <row r="184" spans="2:20" ht="76.5">
      <c r="B184" s="2" t="s">
        <v>579</v>
      </c>
      <c r="C184" s="3" t="s">
        <v>333</v>
      </c>
      <c r="D184" s="3" t="s">
        <v>456</v>
      </c>
      <c r="E184" s="3" t="s">
        <v>1914</v>
      </c>
      <c r="F184" s="267" t="s">
        <v>458</v>
      </c>
      <c r="G184" s="268" t="s">
        <v>25</v>
      </c>
      <c r="H184" s="209">
        <v>0</v>
      </c>
      <c r="I184" s="4" t="s">
        <v>26</v>
      </c>
      <c r="J184" s="4" t="s">
        <v>1913</v>
      </c>
      <c r="K184" s="192">
        <v>44591</v>
      </c>
      <c r="L184" s="224">
        <v>44651</v>
      </c>
      <c r="M184" s="3" t="s">
        <v>28</v>
      </c>
      <c r="N184" s="4" t="s">
        <v>459</v>
      </c>
      <c r="O184" s="5" t="s">
        <v>460</v>
      </c>
      <c r="P184" s="3" t="s">
        <v>151</v>
      </c>
      <c r="Q184" s="209">
        <v>0</v>
      </c>
      <c r="R184" s="209">
        <v>0</v>
      </c>
      <c r="S184" s="3"/>
      <c r="T184" s="300"/>
    </row>
    <row r="185" spans="2:20" ht="51">
      <c r="B185" s="2" t="s">
        <v>580</v>
      </c>
      <c r="C185" s="3" t="s">
        <v>333</v>
      </c>
      <c r="D185" s="3" t="s">
        <v>406</v>
      </c>
      <c r="E185" s="3" t="s">
        <v>461</v>
      </c>
      <c r="F185" s="3" t="s">
        <v>458</v>
      </c>
      <c r="G185" s="4" t="s">
        <v>25</v>
      </c>
      <c r="H185" s="209">
        <v>100000</v>
      </c>
      <c r="I185" s="4" t="s">
        <v>26</v>
      </c>
      <c r="J185" s="4" t="s">
        <v>27</v>
      </c>
      <c r="K185" s="192" t="s">
        <v>462</v>
      </c>
      <c r="L185" s="4" t="s">
        <v>462</v>
      </c>
      <c r="M185" s="3" t="s">
        <v>28</v>
      </c>
      <c r="N185" s="4" t="s">
        <v>462</v>
      </c>
      <c r="O185" s="5" t="s">
        <v>463</v>
      </c>
      <c r="P185" s="3" t="s">
        <v>151</v>
      </c>
      <c r="Q185" s="209">
        <v>50000</v>
      </c>
      <c r="R185" s="209">
        <v>50000</v>
      </c>
      <c r="S185" s="3"/>
      <c r="T185" s="300"/>
    </row>
    <row r="186" spans="2:20" ht="38.25">
      <c r="B186" s="2" t="s">
        <v>581</v>
      </c>
      <c r="C186" s="3" t="s">
        <v>333</v>
      </c>
      <c r="D186" s="3" t="s">
        <v>406</v>
      </c>
      <c r="E186" s="3" t="s">
        <v>464</v>
      </c>
      <c r="F186" s="3" t="s">
        <v>458</v>
      </c>
      <c r="G186" s="4" t="s">
        <v>25</v>
      </c>
      <c r="H186" s="209">
        <v>250000</v>
      </c>
      <c r="I186" s="4" t="s">
        <v>26</v>
      </c>
      <c r="J186" s="4" t="s">
        <v>27</v>
      </c>
      <c r="K186" s="192" t="s">
        <v>465</v>
      </c>
      <c r="L186" s="4" t="s">
        <v>465</v>
      </c>
      <c r="M186" s="3" t="s">
        <v>28</v>
      </c>
      <c r="N186" s="4" t="s">
        <v>440</v>
      </c>
      <c r="O186" s="5" t="s">
        <v>463</v>
      </c>
      <c r="P186" s="3" t="s">
        <v>151</v>
      </c>
      <c r="Q186" s="209">
        <v>200000</v>
      </c>
      <c r="R186" s="209">
        <v>50000</v>
      </c>
      <c r="S186" s="3"/>
      <c r="T186" s="300"/>
    </row>
    <row r="187" spans="2:20" ht="25.5">
      <c r="B187" s="2" t="s">
        <v>582</v>
      </c>
      <c r="C187" s="3" t="s">
        <v>333</v>
      </c>
      <c r="D187" s="3" t="s">
        <v>466</v>
      </c>
      <c r="E187" s="3" t="s">
        <v>467</v>
      </c>
      <c r="F187" s="3" t="s">
        <v>468</v>
      </c>
      <c r="G187" s="225" t="s">
        <v>25</v>
      </c>
      <c r="H187" s="209">
        <v>10000000</v>
      </c>
      <c r="I187" s="4" t="s">
        <v>26</v>
      </c>
      <c r="J187" s="4" t="s">
        <v>53</v>
      </c>
      <c r="K187" s="192">
        <v>44806</v>
      </c>
      <c r="L187" s="192">
        <v>44896</v>
      </c>
      <c r="M187" s="3" t="s">
        <v>28</v>
      </c>
      <c r="N187" s="4" t="s">
        <v>469</v>
      </c>
      <c r="O187" s="5" t="s">
        <v>400</v>
      </c>
      <c r="P187" s="3" t="s">
        <v>151</v>
      </c>
      <c r="Q187" s="209">
        <v>5000000</v>
      </c>
      <c r="R187" s="209">
        <v>5000000</v>
      </c>
      <c r="S187" s="3"/>
      <c r="T187" s="300"/>
    </row>
    <row r="188" spans="2:20" ht="25.5">
      <c r="B188" s="2" t="s">
        <v>583</v>
      </c>
      <c r="C188" s="3" t="s">
        <v>333</v>
      </c>
      <c r="D188" s="3" t="s">
        <v>470</v>
      </c>
      <c r="E188" s="3" t="s">
        <v>471</v>
      </c>
      <c r="F188" s="3" t="s">
        <v>472</v>
      </c>
      <c r="G188" s="4" t="s">
        <v>25</v>
      </c>
      <c r="H188" s="209">
        <v>36400</v>
      </c>
      <c r="I188" s="4" t="s">
        <v>26</v>
      </c>
      <c r="J188" s="4" t="s">
        <v>399</v>
      </c>
      <c r="K188" s="192" t="s">
        <v>405</v>
      </c>
      <c r="L188" s="4" t="s">
        <v>405</v>
      </c>
      <c r="M188" s="3" t="s">
        <v>473</v>
      </c>
      <c r="N188" s="4" t="s">
        <v>405</v>
      </c>
      <c r="O188" s="5" t="s">
        <v>400</v>
      </c>
      <c r="P188" s="3" t="s">
        <v>401</v>
      </c>
      <c r="Q188" s="209">
        <v>26400</v>
      </c>
      <c r="R188" s="209">
        <v>10000</v>
      </c>
      <c r="S188" s="3"/>
      <c r="T188" s="300"/>
    </row>
    <row r="189" spans="2:20" ht="25.5">
      <c r="B189" s="2" t="s">
        <v>584</v>
      </c>
      <c r="C189" s="3" t="s">
        <v>333</v>
      </c>
      <c r="D189" s="3" t="s">
        <v>411</v>
      </c>
      <c r="E189" s="3" t="s">
        <v>474</v>
      </c>
      <c r="F189" s="3" t="s">
        <v>475</v>
      </c>
      <c r="G189" s="4" t="s">
        <v>25</v>
      </c>
      <c r="H189" s="209">
        <v>250570</v>
      </c>
      <c r="I189" s="4" t="s">
        <v>26</v>
      </c>
      <c r="J189" s="4" t="s">
        <v>399</v>
      </c>
      <c r="K189" s="192" t="s">
        <v>476</v>
      </c>
      <c r="L189" s="4" t="s">
        <v>476</v>
      </c>
      <c r="M189" s="3" t="s">
        <v>128</v>
      </c>
      <c r="N189" s="4" t="s">
        <v>476</v>
      </c>
      <c r="O189" s="5" t="s">
        <v>400</v>
      </c>
      <c r="P189" s="3" t="s">
        <v>401</v>
      </c>
      <c r="Q189" s="209">
        <v>250570</v>
      </c>
      <c r="R189" s="209">
        <v>0</v>
      </c>
      <c r="S189" s="3"/>
      <c r="T189" s="300"/>
    </row>
    <row r="190" spans="2:20" ht="25.5">
      <c r="B190" s="2" t="s">
        <v>585</v>
      </c>
      <c r="C190" s="3" t="s">
        <v>333</v>
      </c>
      <c r="D190" s="3" t="s">
        <v>411</v>
      </c>
      <c r="E190" s="3" t="s">
        <v>477</v>
      </c>
      <c r="F190" s="3" t="s">
        <v>475</v>
      </c>
      <c r="G190" s="4" t="s">
        <v>25</v>
      </c>
      <c r="H190" s="209">
        <v>66000</v>
      </c>
      <c r="I190" s="4" t="s">
        <v>26</v>
      </c>
      <c r="J190" s="4" t="s">
        <v>399</v>
      </c>
      <c r="K190" s="192" t="s">
        <v>476</v>
      </c>
      <c r="L190" s="4" t="s">
        <v>1741</v>
      </c>
      <c r="M190" s="3" t="s">
        <v>128</v>
      </c>
      <c r="N190" s="4" t="s">
        <v>1741</v>
      </c>
      <c r="O190" s="5" t="s">
        <v>400</v>
      </c>
      <c r="P190" s="3" t="s">
        <v>401</v>
      </c>
      <c r="Q190" s="209">
        <v>66000</v>
      </c>
      <c r="R190" s="209">
        <v>0</v>
      </c>
      <c r="S190" s="3"/>
      <c r="T190" s="300"/>
    </row>
    <row r="191" spans="2:20" ht="25.5">
      <c r="B191" s="2" t="s">
        <v>586</v>
      </c>
      <c r="C191" s="3" t="s">
        <v>333</v>
      </c>
      <c r="D191" s="3" t="s">
        <v>411</v>
      </c>
      <c r="E191" s="3" t="s">
        <v>1740</v>
      </c>
      <c r="F191" s="3" t="s">
        <v>475</v>
      </c>
      <c r="G191" s="4" t="s">
        <v>25</v>
      </c>
      <c r="H191" s="209">
        <v>22700</v>
      </c>
      <c r="I191" s="4" t="s">
        <v>26</v>
      </c>
      <c r="J191" s="4" t="s">
        <v>399</v>
      </c>
      <c r="K191" s="192" t="s">
        <v>476</v>
      </c>
      <c r="L191" s="4" t="s">
        <v>476</v>
      </c>
      <c r="M191" s="3" t="s">
        <v>128</v>
      </c>
      <c r="N191" s="4" t="s">
        <v>476</v>
      </c>
      <c r="O191" s="5" t="s">
        <v>400</v>
      </c>
      <c r="P191" s="3" t="s">
        <v>401</v>
      </c>
      <c r="Q191" s="209">
        <v>22700</v>
      </c>
      <c r="R191" s="209">
        <v>0</v>
      </c>
      <c r="S191" s="3"/>
      <c r="T191" s="300"/>
    </row>
    <row r="192" spans="2:20" ht="25.5">
      <c r="B192" s="2" t="s">
        <v>587</v>
      </c>
      <c r="C192" s="3" t="s">
        <v>333</v>
      </c>
      <c r="D192" s="3" t="s">
        <v>411</v>
      </c>
      <c r="E192" s="3" t="s">
        <v>478</v>
      </c>
      <c r="F192" s="3" t="s">
        <v>479</v>
      </c>
      <c r="G192" s="225" t="s">
        <v>25</v>
      </c>
      <c r="H192" s="209">
        <v>2000</v>
      </c>
      <c r="I192" s="4" t="s">
        <v>26</v>
      </c>
      <c r="J192" s="4" t="s">
        <v>399</v>
      </c>
      <c r="K192" s="192">
        <v>44566</v>
      </c>
      <c r="L192" s="192">
        <v>44650</v>
      </c>
      <c r="M192" s="3" t="s">
        <v>128</v>
      </c>
      <c r="N192" s="4" t="s">
        <v>480</v>
      </c>
      <c r="O192" s="5" t="s">
        <v>400</v>
      </c>
      <c r="P192" s="3" t="s">
        <v>401</v>
      </c>
      <c r="Q192" s="209">
        <v>2000</v>
      </c>
      <c r="R192" s="209">
        <v>0</v>
      </c>
      <c r="S192" s="3"/>
      <c r="T192" s="300"/>
    </row>
    <row r="193" spans="2:20" ht="51">
      <c r="B193" s="2" t="s">
        <v>588</v>
      </c>
      <c r="C193" s="3" t="s">
        <v>333</v>
      </c>
      <c r="D193" s="3" t="s">
        <v>481</v>
      </c>
      <c r="E193" s="3" t="s">
        <v>482</v>
      </c>
      <c r="F193" s="3" t="s">
        <v>483</v>
      </c>
      <c r="G193" s="4" t="s">
        <v>25</v>
      </c>
      <c r="H193" s="209">
        <v>3000</v>
      </c>
      <c r="I193" s="4" t="s">
        <v>26</v>
      </c>
      <c r="J193" s="4" t="s">
        <v>399</v>
      </c>
      <c r="K193" s="192">
        <v>44650</v>
      </c>
      <c r="L193" s="192">
        <v>44681</v>
      </c>
      <c r="M193" s="3" t="s">
        <v>473</v>
      </c>
      <c r="N193" s="4" t="s">
        <v>484</v>
      </c>
      <c r="O193" s="5" t="s">
        <v>400</v>
      </c>
      <c r="P193" s="3" t="s">
        <v>401</v>
      </c>
      <c r="Q193" s="209">
        <v>3000</v>
      </c>
      <c r="R193" s="209">
        <v>0</v>
      </c>
      <c r="S193" s="3"/>
      <c r="T193" s="300"/>
    </row>
    <row r="194" spans="2:20" ht="51">
      <c r="B194" s="2" t="s">
        <v>589</v>
      </c>
      <c r="C194" s="3" t="s">
        <v>333</v>
      </c>
      <c r="D194" s="3" t="s">
        <v>481</v>
      </c>
      <c r="E194" s="3" t="s">
        <v>485</v>
      </c>
      <c r="F194" s="3" t="s">
        <v>483</v>
      </c>
      <c r="G194" s="4" t="s">
        <v>25</v>
      </c>
      <c r="H194" s="230">
        <v>4000</v>
      </c>
      <c r="I194" s="4" t="s">
        <v>26</v>
      </c>
      <c r="J194" s="4" t="s">
        <v>399</v>
      </c>
      <c r="K194" s="192">
        <v>44612</v>
      </c>
      <c r="L194" s="192">
        <v>44651</v>
      </c>
      <c r="M194" s="3" t="s">
        <v>473</v>
      </c>
      <c r="N194" s="4" t="s">
        <v>486</v>
      </c>
      <c r="O194" s="5" t="s">
        <v>400</v>
      </c>
      <c r="P194" s="3" t="s">
        <v>401</v>
      </c>
      <c r="Q194" s="209">
        <v>4000</v>
      </c>
      <c r="R194" s="209">
        <v>0</v>
      </c>
      <c r="S194" s="3"/>
      <c r="T194" s="300"/>
    </row>
    <row r="195" spans="2:20" ht="38.25">
      <c r="B195" s="2" t="s">
        <v>590</v>
      </c>
      <c r="C195" s="3" t="s">
        <v>333</v>
      </c>
      <c r="D195" s="3" t="s">
        <v>481</v>
      </c>
      <c r="E195" s="3" t="s">
        <v>487</v>
      </c>
      <c r="F195" s="3" t="s">
        <v>483</v>
      </c>
      <c r="G195" s="4" t="s">
        <v>25</v>
      </c>
      <c r="H195" s="230">
        <v>3000</v>
      </c>
      <c r="I195" s="4" t="s">
        <v>26</v>
      </c>
      <c r="J195" s="4" t="s">
        <v>399</v>
      </c>
      <c r="K195" s="192">
        <v>44711</v>
      </c>
      <c r="L195" s="192">
        <v>44742</v>
      </c>
      <c r="M195" s="3" t="s">
        <v>473</v>
      </c>
      <c r="N195" s="4" t="s">
        <v>484</v>
      </c>
      <c r="O195" s="5" t="s">
        <v>400</v>
      </c>
      <c r="P195" s="3" t="s">
        <v>401</v>
      </c>
      <c r="Q195" s="209">
        <v>3000</v>
      </c>
      <c r="R195" s="209">
        <v>0</v>
      </c>
      <c r="S195" s="3"/>
      <c r="T195" s="300"/>
    </row>
    <row r="196" spans="2:20" ht="38.25">
      <c r="B196" s="2" t="s">
        <v>591</v>
      </c>
      <c r="C196" s="3" t="s">
        <v>333</v>
      </c>
      <c r="D196" s="3" t="s">
        <v>481</v>
      </c>
      <c r="E196" s="3" t="s">
        <v>488</v>
      </c>
      <c r="F196" s="3" t="s">
        <v>483</v>
      </c>
      <c r="G196" s="4" t="s">
        <v>25</v>
      </c>
      <c r="H196" s="230">
        <v>4000</v>
      </c>
      <c r="I196" s="4" t="s">
        <v>26</v>
      </c>
      <c r="J196" s="4" t="s">
        <v>399</v>
      </c>
      <c r="K196" s="192">
        <v>44681</v>
      </c>
      <c r="L196" s="192">
        <v>44711</v>
      </c>
      <c r="M196" s="3" t="s">
        <v>473</v>
      </c>
      <c r="N196" s="4" t="s">
        <v>484</v>
      </c>
      <c r="O196" s="5" t="s">
        <v>400</v>
      </c>
      <c r="P196" s="3" t="s">
        <v>401</v>
      </c>
      <c r="Q196" s="209">
        <v>4000</v>
      </c>
      <c r="R196" s="209">
        <v>0</v>
      </c>
      <c r="S196" s="3"/>
      <c r="T196" s="300"/>
    </row>
    <row r="197" spans="2:20" ht="25.5">
      <c r="B197" s="2" t="s">
        <v>592</v>
      </c>
      <c r="C197" s="3" t="s">
        <v>333</v>
      </c>
      <c r="D197" s="3" t="s">
        <v>489</v>
      </c>
      <c r="E197" s="3" t="s">
        <v>490</v>
      </c>
      <c r="F197" s="3" t="s">
        <v>483</v>
      </c>
      <c r="G197" s="225" t="s">
        <v>25</v>
      </c>
      <c r="H197" s="209">
        <v>3000</v>
      </c>
      <c r="I197" s="4" t="s">
        <v>26</v>
      </c>
      <c r="J197" s="4" t="s">
        <v>399</v>
      </c>
      <c r="K197" s="192">
        <v>44650</v>
      </c>
      <c r="L197" s="192">
        <v>44681</v>
      </c>
      <c r="M197" s="3" t="s">
        <v>473</v>
      </c>
      <c r="N197" s="4" t="s">
        <v>484</v>
      </c>
      <c r="O197" s="5" t="s">
        <v>400</v>
      </c>
      <c r="P197" s="3" t="s">
        <v>401</v>
      </c>
      <c r="Q197" s="209">
        <v>3000</v>
      </c>
      <c r="R197" s="209">
        <v>0</v>
      </c>
      <c r="S197" s="3"/>
      <c r="T197" s="300"/>
    </row>
    <row r="198" spans="2:20" ht="38.25">
      <c r="B198" s="2" t="s">
        <v>593</v>
      </c>
      <c r="C198" s="3" t="s">
        <v>333</v>
      </c>
      <c r="D198" s="3" t="s">
        <v>489</v>
      </c>
      <c r="E198" s="3" t="s">
        <v>491</v>
      </c>
      <c r="F198" s="3" t="s">
        <v>483</v>
      </c>
      <c r="G198" s="225" t="s">
        <v>25</v>
      </c>
      <c r="H198" s="209">
        <v>3550</v>
      </c>
      <c r="I198" s="4" t="s">
        <v>26</v>
      </c>
      <c r="J198" s="4" t="s">
        <v>399</v>
      </c>
      <c r="K198" s="192">
        <v>44711</v>
      </c>
      <c r="L198" s="192">
        <v>44742</v>
      </c>
      <c r="M198" s="3" t="s">
        <v>473</v>
      </c>
      <c r="N198" s="4" t="s">
        <v>484</v>
      </c>
      <c r="O198" s="5" t="s">
        <v>400</v>
      </c>
      <c r="P198" s="3" t="s">
        <v>401</v>
      </c>
      <c r="Q198" s="209">
        <v>3550</v>
      </c>
      <c r="R198" s="209">
        <v>0</v>
      </c>
      <c r="S198" s="3"/>
      <c r="T198" s="300"/>
    </row>
    <row r="199" spans="2:20" ht="25.5">
      <c r="B199" s="2" t="s">
        <v>594</v>
      </c>
      <c r="C199" s="3" t="s">
        <v>333</v>
      </c>
      <c r="D199" s="3" t="s">
        <v>22</v>
      </c>
      <c r="E199" s="198" t="s">
        <v>492</v>
      </c>
      <c r="F199" s="198" t="s">
        <v>483</v>
      </c>
      <c r="G199" s="199" t="s">
        <v>25</v>
      </c>
      <c r="H199" s="200">
        <v>3000</v>
      </c>
      <c r="I199" s="4" t="s">
        <v>26</v>
      </c>
      <c r="J199" s="4" t="s">
        <v>399</v>
      </c>
      <c r="K199" s="204" t="s">
        <v>68</v>
      </c>
      <c r="L199" s="204" t="s">
        <v>68</v>
      </c>
      <c r="M199" s="3" t="s">
        <v>128</v>
      </c>
      <c r="N199" s="204" t="s">
        <v>68</v>
      </c>
      <c r="O199" s="207" t="s">
        <v>400</v>
      </c>
      <c r="P199" s="3" t="s">
        <v>401</v>
      </c>
      <c r="Q199" s="200">
        <v>3000</v>
      </c>
      <c r="R199" s="200">
        <v>0</v>
      </c>
      <c r="S199" s="214"/>
      <c r="T199" s="300"/>
    </row>
    <row r="200" spans="2:20" ht="38.25">
      <c r="B200" s="2" t="s">
        <v>595</v>
      </c>
      <c r="C200" s="3" t="s">
        <v>333</v>
      </c>
      <c r="D200" s="3" t="s">
        <v>493</v>
      </c>
      <c r="E200" s="3" t="s">
        <v>494</v>
      </c>
      <c r="F200" s="3" t="s">
        <v>495</v>
      </c>
      <c r="G200" s="4" t="s">
        <v>25</v>
      </c>
      <c r="H200" s="209">
        <v>3000</v>
      </c>
      <c r="I200" s="4" t="s">
        <v>26</v>
      </c>
      <c r="J200" s="4" t="s">
        <v>399</v>
      </c>
      <c r="K200" s="192">
        <v>44834</v>
      </c>
      <c r="L200" s="192">
        <v>44864</v>
      </c>
      <c r="M200" s="3" t="s">
        <v>128</v>
      </c>
      <c r="N200" s="4" t="s">
        <v>447</v>
      </c>
      <c r="O200" s="5" t="s">
        <v>400</v>
      </c>
      <c r="P200" s="3" t="s">
        <v>401</v>
      </c>
      <c r="Q200" s="209">
        <v>3000</v>
      </c>
      <c r="R200" s="209">
        <v>0</v>
      </c>
      <c r="S200" s="3"/>
      <c r="T200" s="300"/>
    </row>
    <row r="201" spans="2:20" ht="25.5">
      <c r="B201" s="2" t="s">
        <v>596</v>
      </c>
      <c r="C201" s="3" t="s">
        <v>333</v>
      </c>
      <c r="D201" s="3" t="s">
        <v>493</v>
      </c>
      <c r="E201" s="3" t="s">
        <v>496</v>
      </c>
      <c r="F201" s="3" t="s">
        <v>495</v>
      </c>
      <c r="G201" s="4" t="s">
        <v>25</v>
      </c>
      <c r="H201" s="209">
        <v>6000</v>
      </c>
      <c r="I201" s="4" t="s">
        <v>26</v>
      </c>
      <c r="J201" s="4" t="s">
        <v>399</v>
      </c>
      <c r="K201" s="192">
        <v>44834</v>
      </c>
      <c r="L201" s="192">
        <v>44864</v>
      </c>
      <c r="M201" s="3" t="s">
        <v>128</v>
      </c>
      <c r="N201" s="4" t="s">
        <v>447</v>
      </c>
      <c r="O201" s="5" t="s">
        <v>400</v>
      </c>
      <c r="P201" s="3" t="s">
        <v>401</v>
      </c>
      <c r="Q201" s="209">
        <v>6000</v>
      </c>
      <c r="R201" s="209">
        <v>0</v>
      </c>
      <c r="S201" s="3"/>
      <c r="T201" s="300"/>
    </row>
    <row r="202" spans="2:20" ht="38.25">
      <c r="B202" s="2" t="s">
        <v>597</v>
      </c>
      <c r="C202" s="3" t="s">
        <v>333</v>
      </c>
      <c r="D202" s="3" t="s">
        <v>493</v>
      </c>
      <c r="E202" s="3" t="s">
        <v>497</v>
      </c>
      <c r="F202" s="3" t="s">
        <v>495</v>
      </c>
      <c r="G202" s="4" t="s">
        <v>25</v>
      </c>
      <c r="H202" s="209">
        <v>1200</v>
      </c>
      <c r="I202" s="4" t="s">
        <v>26</v>
      </c>
      <c r="J202" s="4" t="s">
        <v>399</v>
      </c>
      <c r="K202" s="192">
        <v>44742</v>
      </c>
      <c r="L202" s="192">
        <v>44772</v>
      </c>
      <c r="M202" s="3" t="s">
        <v>128</v>
      </c>
      <c r="N202" s="4" t="s">
        <v>498</v>
      </c>
      <c r="O202" s="5" t="s">
        <v>400</v>
      </c>
      <c r="P202" s="3" t="s">
        <v>401</v>
      </c>
      <c r="Q202" s="209">
        <v>1200</v>
      </c>
      <c r="R202" s="209">
        <v>0</v>
      </c>
      <c r="S202" s="3"/>
      <c r="T202" s="300"/>
    </row>
    <row r="203" spans="2:20" ht="51">
      <c r="B203" s="2" t="s">
        <v>598</v>
      </c>
      <c r="C203" s="3" t="s">
        <v>333</v>
      </c>
      <c r="D203" s="3" t="s">
        <v>493</v>
      </c>
      <c r="E203" s="3" t="s">
        <v>499</v>
      </c>
      <c r="F203" s="3" t="s">
        <v>495</v>
      </c>
      <c r="G203" s="4" t="s">
        <v>25</v>
      </c>
      <c r="H203" s="209">
        <v>10000</v>
      </c>
      <c r="I203" s="4" t="s">
        <v>26</v>
      </c>
      <c r="J203" s="4" t="s">
        <v>399</v>
      </c>
      <c r="K203" s="192">
        <v>44650</v>
      </c>
      <c r="L203" s="192">
        <v>44681</v>
      </c>
      <c r="M203" s="3" t="s">
        <v>128</v>
      </c>
      <c r="N203" s="4" t="s">
        <v>500</v>
      </c>
      <c r="O203" s="5" t="s">
        <v>400</v>
      </c>
      <c r="P203" s="3" t="s">
        <v>401</v>
      </c>
      <c r="Q203" s="209">
        <v>10000</v>
      </c>
      <c r="R203" s="209">
        <v>0</v>
      </c>
      <c r="S203" s="3"/>
      <c r="T203" s="300"/>
    </row>
    <row r="204" spans="2:20" ht="38.25">
      <c r="B204" s="2" t="s">
        <v>599</v>
      </c>
      <c r="C204" s="3" t="s">
        <v>333</v>
      </c>
      <c r="D204" s="3" t="s">
        <v>493</v>
      </c>
      <c r="E204" s="3" t="s">
        <v>501</v>
      </c>
      <c r="F204" s="3" t="s">
        <v>495</v>
      </c>
      <c r="G204" s="4" t="s">
        <v>25</v>
      </c>
      <c r="H204" s="209">
        <v>1200</v>
      </c>
      <c r="I204" s="4" t="s">
        <v>26</v>
      </c>
      <c r="J204" s="4" t="s">
        <v>399</v>
      </c>
      <c r="K204" s="192">
        <v>44566</v>
      </c>
      <c r="L204" s="192">
        <v>44620</v>
      </c>
      <c r="M204" s="3" t="s">
        <v>128</v>
      </c>
      <c r="N204" s="4" t="s">
        <v>486</v>
      </c>
      <c r="O204" s="5" t="s">
        <v>400</v>
      </c>
      <c r="P204" s="3" t="s">
        <v>401</v>
      </c>
      <c r="Q204" s="209">
        <v>1200</v>
      </c>
      <c r="R204" s="209">
        <v>0</v>
      </c>
      <c r="S204" s="3"/>
      <c r="T204" s="300"/>
    </row>
    <row r="205" spans="2:20" ht="38.25">
      <c r="B205" s="2" t="s">
        <v>600</v>
      </c>
      <c r="C205" s="3" t="s">
        <v>333</v>
      </c>
      <c r="D205" s="3" t="s">
        <v>493</v>
      </c>
      <c r="E205" s="3" t="s">
        <v>502</v>
      </c>
      <c r="F205" s="3" t="s">
        <v>495</v>
      </c>
      <c r="G205" s="4" t="s">
        <v>25</v>
      </c>
      <c r="H205" s="209">
        <v>20000</v>
      </c>
      <c r="I205" s="4" t="s">
        <v>26</v>
      </c>
      <c r="J205" s="4" t="s">
        <v>399</v>
      </c>
      <c r="K205" s="192">
        <v>44564</v>
      </c>
      <c r="L205" s="192">
        <v>44592</v>
      </c>
      <c r="M205" s="3" t="s">
        <v>128</v>
      </c>
      <c r="N205" s="4" t="s">
        <v>486</v>
      </c>
      <c r="O205" s="5" t="s">
        <v>400</v>
      </c>
      <c r="P205" s="3" t="s">
        <v>401</v>
      </c>
      <c r="Q205" s="209">
        <v>20000</v>
      </c>
      <c r="R205" s="209">
        <v>0</v>
      </c>
      <c r="S205" s="3"/>
      <c r="T205" s="300"/>
    </row>
    <row r="206" spans="2:20" ht="38.25">
      <c r="B206" s="2" t="s">
        <v>601</v>
      </c>
      <c r="C206" s="3" t="s">
        <v>333</v>
      </c>
      <c r="D206" s="3" t="s">
        <v>503</v>
      </c>
      <c r="E206" s="208" t="s">
        <v>504</v>
      </c>
      <c r="F206" s="3" t="s">
        <v>495</v>
      </c>
      <c r="G206" s="4" t="s">
        <v>25</v>
      </c>
      <c r="H206" s="209">
        <v>30000</v>
      </c>
      <c r="I206" s="4" t="s">
        <v>26</v>
      </c>
      <c r="J206" s="4" t="s">
        <v>399</v>
      </c>
      <c r="K206" s="192">
        <v>44652</v>
      </c>
      <c r="L206" s="192">
        <v>44682</v>
      </c>
      <c r="M206" s="3" t="s">
        <v>128</v>
      </c>
      <c r="N206" s="4" t="s">
        <v>484</v>
      </c>
      <c r="O206" s="5" t="s">
        <v>400</v>
      </c>
      <c r="P206" s="3" t="s">
        <v>401</v>
      </c>
      <c r="Q206" s="209">
        <v>30000</v>
      </c>
      <c r="R206" s="226">
        <v>0</v>
      </c>
      <c r="S206" s="3"/>
      <c r="T206" s="300"/>
    </row>
    <row r="207" spans="2:20" ht="25.5">
      <c r="B207" s="2" t="s">
        <v>602</v>
      </c>
      <c r="C207" s="3" t="s">
        <v>333</v>
      </c>
      <c r="D207" s="3" t="s">
        <v>505</v>
      </c>
      <c r="E207" s="3" t="s">
        <v>506</v>
      </c>
      <c r="F207" s="3" t="s">
        <v>507</v>
      </c>
      <c r="G207" s="4" t="s">
        <v>25</v>
      </c>
      <c r="H207" s="209">
        <v>38800</v>
      </c>
      <c r="I207" s="4" t="s">
        <v>26</v>
      </c>
      <c r="J207" s="4" t="s">
        <v>399</v>
      </c>
      <c r="K207" s="192" t="s">
        <v>508</v>
      </c>
      <c r="L207" s="4" t="s">
        <v>508</v>
      </c>
      <c r="M207" s="3" t="s">
        <v>128</v>
      </c>
      <c r="N207" s="4" t="s">
        <v>508</v>
      </c>
      <c r="O207" s="5" t="s">
        <v>400</v>
      </c>
      <c r="P207" s="3" t="s">
        <v>401</v>
      </c>
      <c r="Q207" s="209">
        <v>38800</v>
      </c>
      <c r="R207" s="209">
        <v>0</v>
      </c>
      <c r="S207" s="3"/>
      <c r="T207" s="300"/>
    </row>
    <row r="208" spans="2:20" ht="25.5">
      <c r="B208" s="2" t="s">
        <v>603</v>
      </c>
      <c r="C208" s="3" t="s">
        <v>333</v>
      </c>
      <c r="D208" s="3" t="s">
        <v>411</v>
      </c>
      <c r="E208" s="3" t="s">
        <v>509</v>
      </c>
      <c r="F208" s="3" t="s">
        <v>510</v>
      </c>
      <c r="G208" s="225" t="s">
        <v>25</v>
      </c>
      <c r="H208" s="209">
        <v>1800000</v>
      </c>
      <c r="I208" s="4" t="s">
        <v>26</v>
      </c>
      <c r="J208" s="4" t="s">
        <v>399</v>
      </c>
      <c r="K208" s="192">
        <v>44752</v>
      </c>
      <c r="L208" s="192">
        <v>44834</v>
      </c>
      <c r="M208" s="3" t="s">
        <v>28</v>
      </c>
      <c r="N208" s="4" t="s">
        <v>414</v>
      </c>
      <c r="O208" s="5"/>
      <c r="P208" s="3" t="s">
        <v>151</v>
      </c>
      <c r="Q208" s="209">
        <v>400000</v>
      </c>
      <c r="R208" s="209">
        <v>1400000</v>
      </c>
      <c r="S208" s="3"/>
      <c r="T208" s="300"/>
    </row>
    <row r="209" spans="1:20" ht="25.5">
      <c r="B209" s="2" t="s">
        <v>604</v>
      </c>
      <c r="C209" s="3" t="s">
        <v>333</v>
      </c>
      <c r="D209" s="3" t="s">
        <v>22</v>
      </c>
      <c r="E209" s="3" t="s">
        <v>511</v>
      </c>
      <c r="F209" s="3" t="s">
        <v>512</v>
      </c>
      <c r="G209" s="4" t="s">
        <v>25</v>
      </c>
      <c r="H209" s="209">
        <v>554400</v>
      </c>
      <c r="I209" s="4" t="s">
        <v>26</v>
      </c>
      <c r="J209" s="4" t="s">
        <v>27</v>
      </c>
      <c r="K209" s="192">
        <v>44577</v>
      </c>
      <c r="L209" s="192">
        <v>44637</v>
      </c>
      <c r="M209" s="3" t="s">
        <v>28</v>
      </c>
      <c r="N209" s="4" t="s">
        <v>29</v>
      </c>
      <c r="O209" s="207"/>
      <c r="P209" s="3" t="s">
        <v>56</v>
      </c>
      <c r="Q209" s="209">
        <v>366500</v>
      </c>
      <c r="R209" s="209">
        <f>554400-Q209</f>
        <v>187900</v>
      </c>
      <c r="S209" s="214"/>
      <c r="T209" s="300"/>
    </row>
    <row r="210" spans="1:20" ht="38.25">
      <c r="B210" s="2" t="s">
        <v>605</v>
      </c>
      <c r="C210" s="3" t="s">
        <v>333</v>
      </c>
      <c r="D210" s="3" t="s">
        <v>456</v>
      </c>
      <c r="E210" s="3" t="s">
        <v>513</v>
      </c>
      <c r="F210" s="212" t="s">
        <v>514</v>
      </c>
      <c r="G210" s="268" t="s">
        <v>25</v>
      </c>
      <c r="H210" s="209">
        <v>500000</v>
      </c>
      <c r="I210" s="4" t="s">
        <v>26</v>
      </c>
      <c r="J210" s="4" t="s">
        <v>27</v>
      </c>
      <c r="K210" s="192">
        <v>44845</v>
      </c>
      <c r="L210" s="192">
        <v>44905</v>
      </c>
      <c r="M210" s="3" t="s">
        <v>28</v>
      </c>
      <c r="N210" s="4" t="s">
        <v>414</v>
      </c>
      <c r="O210" s="5" t="s">
        <v>515</v>
      </c>
      <c r="P210" s="3" t="s">
        <v>56</v>
      </c>
      <c r="Q210" s="209">
        <v>500000</v>
      </c>
      <c r="R210" s="209">
        <v>0</v>
      </c>
      <c r="S210" s="3"/>
      <c r="T210" s="300"/>
    </row>
    <row r="211" spans="1:20" ht="76.5">
      <c r="B211" s="2" t="s">
        <v>606</v>
      </c>
      <c r="C211" s="3" t="s">
        <v>333</v>
      </c>
      <c r="D211" s="3" t="s">
        <v>456</v>
      </c>
      <c r="E211" s="3" t="s">
        <v>1915</v>
      </c>
      <c r="F211" s="267" t="s">
        <v>517</v>
      </c>
      <c r="G211" s="268" t="s">
        <v>25</v>
      </c>
      <c r="H211" s="209">
        <v>0</v>
      </c>
      <c r="I211" s="4" t="s">
        <v>26</v>
      </c>
      <c r="J211" s="4" t="s">
        <v>695</v>
      </c>
      <c r="K211" s="192">
        <v>44591</v>
      </c>
      <c r="L211" s="192">
        <v>44651</v>
      </c>
      <c r="M211" s="3" t="s">
        <v>28</v>
      </c>
      <c r="N211" s="4" t="s">
        <v>459</v>
      </c>
      <c r="O211" s="5" t="s">
        <v>460</v>
      </c>
      <c r="P211" s="3" t="s">
        <v>56</v>
      </c>
      <c r="Q211" s="209">
        <v>0</v>
      </c>
      <c r="R211" s="209">
        <v>0</v>
      </c>
      <c r="S211" s="3"/>
      <c r="T211" s="300"/>
    </row>
    <row r="212" spans="1:20" ht="38.25">
      <c r="B212" s="2" t="s">
        <v>607</v>
      </c>
      <c r="C212" s="3" t="s">
        <v>333</v>
      </c>
      <c r="D212" s="3" t="s">
        <v>456</v>
      </c>
      <c r="E212" s="3" t="s">
        <v>1916</v>
      </c>
      <c r="F212" s="267" t="s">
        <v>519</v>
      </c>
      <c r="G212" s="268" t="s">
        <v>25</v>
      </c>
      <c r="H212" s="209">
        <v>0</v>
      </c>
      <c r="I212" s="4" t="s">
        <v>26</v>
      </c>
      <c r="J212" s="4" t="s">
        <v>1913</v>
      </c>
      <c r="K212" s="192">
        <v>44774</v>
      </c>
      <c r="L212" s="192">
        <v>44834</v>
      </c>
      <c r="M212" s="3" t="s">
        <v>28</v>
      </c>
      <c r="N212" s="4" t="s">
        <v>414</v>
      </c>
      <c r="O212" s="5" t="s">
        <v>460</v>
      </c>
      <c r="P212" s="3" t="s">
        <v>151</v>
      </c>
      <c r="Q212" s="209">
        <v>0</v>
      </c>
      <c r="R212" s="209">
        <v>0</v>
      </c>
      <c r="S212" s="3"/>
      <c r="T212" s="300"/>
    </row>
    <row r="213" spans="1:20" ht="38.25">
      <c r="B213" s="2" t="s">
        <v>608</v>
      </c>
      <c r="C213" s="3" t="s">
        <v>333</v>
      </c>
      <c r="D213" s="3" t="s">
        <v>456</v>
      </c>
      <c r="E213" s="3" t="s">
        <v>1917</v>
      </c>
      <c r="F213" s="267" t="s">
        <v>521</v>
      </c>
      <c r="G213" s="268" t="s">
        <v>25</v>
      </c>
      <c r="H213" s="209">
        <v>0</v>
      </c>
      <c r="I213" s="4" t="s">
        <v>26</v>
      </c>
      <c r="J213" s="4" t="s">
        <v>1913</v>
      </c>
      <c r="K213" s="192">
        <v>44774</v>
      </c>
      <c r="L213" s="192">
        <v>44834</v>
      </c>
      <c r="M213" s="3" t="s">
        <v>28</v>
      </c>
      <c r="N213" s="4" t="s">
        <v>414</v>
      </c>
      <c r="O213" s="5" t="s">
        <v>460</v>
      </c>
      <c r="P213" s="3" t="s">
        <v>151</v>
      </c>
      <c r="Q213" s="209">
        <v>0</v>
      </c>
      <c r="R213" s="209">
        <v>0</v>
      </c>
      <c r="S213" s="3"/>
      <c r="T213" s="300"/>
    </row>
    <row r="214" spans="1:20" ht="51">
      <c r="B214" s="2" t="s">
        <v>609</v>
      </c>
      <c r="C214" s="3" t="s">
        <v>333</v>
      </c>
      <c r="D214" s="3" t="s">
        <v>456</v>
      </c>
      <c r="E214" s="3" t="s">
        <v>1918</v>
      </c>
      <c r="F214" s="267" t="s">
        <v>523</v>
      </c>
      <c r="G214" s="268" t="s">
        <v>25</v>
      </c>
      <c r="H214" s="209">
        <v>0</v>
      </c>
      <c r="I214" s="4" t="s">
        <v>26</v>
      </c>
      <c r="J214" s="4" t="s">
        <v>1913</v>
      </c>
      <c r="K214" s="192">
        <v>44774</v>
      </c>
      <c r="L214" s="192">
        <v>44834</v>
      </c>
      <c r="M214" s="3" t="s">
        <v>28</v>
      </c>
      <c r="N214" s="4" t="s">
        <v>414</v>
      </c>
      <c r="O214" s="5" t="s">
        <v>460</v>
      </c>
      <c r="P214" s="3" t="s">
        <v>151</v>
      </c>
      <c r="Q214" s="209">
        <v>0</v>
      </c>
      <c r="R214" s="209">
        <v>0</v>
      </c>
      <c r="S214" s="3"/>
      <c r="T214" s="300"/>
    </row>
    <row r="215" spans="1:20" ht="38.25">
      <c r="B215" s="2" t="s">
        <v>610</v>
      </c>
      <c r="C215" s="3" t="s">
        <v>333</v>
      </c>
      <c r="D215" s="3" t="s">
        <v>456</v>
      </c>
      <c r="E215" s="3" t="s">
        <v>1919</v>
      </c>
      <c r="F215" s="212" t="s">
        <v>525</v>
      </c>
      <c r="G215" s="268" t="s">
        <v>25</v>
      </c>
      <c r="H215" s="209">
        <v>0</v>
      </c>
      <c r="I215" s="4" t="s">
        <v>26</v>
      </c>
      <c r="J215" s="4" t="s">
        <v>1913</v>
      </c>
      <c r="K215" s="192">
        <v>44774</v>
      </c>
      <c r="L215" s="192">
        <v>44834</v>
      </c>
      <c r="M215" s="3" t="s">
        <v>28</v>
      </c>
      <c r="N215" s="4" t="s">
        <v>414</v>
      </c>
      <c r="O215" s="5" t="s">
        <v>460</v>
      </c>
      <c r="P215" s="3" t="s">
        <v>151</v>
      </c>
      <c r="Q215" s="209">
        <v>0</v>
      </c>
      <c r="R215" s="209">
        <v>0</v>
      </c>
      <c r="S215" s="3"/>
      <c r="T215" s="300"/>
    </row>
    <row r="216" spans="1:20" ht="25.5">
      <c r="B216" s="2" t="s">
        <v>611</v>
      </c>
      <c r="C216" s="3" t="s">
        <v>333</v>
      </c>
      <c r="D216" s="3" t="s">
        <v>470</v>
      </c>
      <c r="E216" s="3" t="s">
        <v>526</v>
      </c>
      <c r="F216" s="3" t="s">
        <v>527</v>
      </c>
      <c r="G216" s="4" t="s">
        <v>25</v>
      </c>
      <c r="H216" s="209">
        <v>5500</v>
      </c>
      <c r="I216" s="4" t="s">
        <v>26</v>
      </c>
      <c r="J216" s="4" t="s">
        <v>399</v>
      </c>
      <c r="K216" s="4" t="s">
        <v>405</v>
      </c>
      <c r="L216" s="4" t="s">
        <v>405</v>
      </c>
      <c r="M216" s="3" t="s">
        <v>473</v>
      </c>
      <c r="N216" s="4" t="s">
        <v>528</v>
      </c>
      <c r="O216" s="5" t="s">
        <v>400</v>
      </c>
      <c r="P216" s="3" t="s">
        <v>401</v>
      </c>
      <c r="Q216" s="209">
        <v>3500</v>
      </c>
      <c r="R216" s="209">
        <v>2000</v>
      </c>
      <c r="S216" s="3"/>
      <c r="T216" s="300"/>
    </row>
    <row r="217" spans="1:20" ht="25.5">
      <c r="B217" s="2" t="s">
        <v>612</v>
      </c>
      <c r="C217" s="3" t="s">
        <v>333</v>
      </c>
      <c r="D217" s="3" t="s">
        <v>470</v>
      </c>
      <c r="E217" s="3" t="s">
        <v>529</v>
      </c>
      <c r="F217" s="3" t="s">
        <v>530</v>
      </c>
      <c r="G217" s="4" t="s">
        <v>25</v>
      </c>
      <c r="H217" s="209">
        <v>90000</v>
      </c>
      <c r="I217" s="4" t="s">
        <v>26</v>
      </c>
      <c r="J217" s="4" t="s">
        <v>399</v>
      </c>
      <c r="K217" s="4" t="s">
        <v>405</v>
      </c>
      <c r="L217" s="4" t="s">
        <v>405</v>
      </c>
      <c r="M217" s="3" t="s">
        <v>473</v>
      </c>
      <c r="N217" s="4" t="s">
        <v>528</v>
      </c>
      <c r="O217" s="5" t="s">
        <v>400</v>
      </c>
      <c r="P217" s="3" t="s">
        <v>401</v>
      </c>
      <c r="Q217" s="209">
        <v>50000</v>
      </c>
      <c r="R217" s="209">
        <v>40000</v>
      </c>
      <c r="S217" s="3"/>
      <c r="T217" s="300"/>
    </row>
    <row r="218" spans="1:20" ht="51">
      <c r="B218" s="2" t="s">
        <v>613</v>
      </c>
      <c r="C218" s="3" t="s">
        <v>333</v>
      </c>
      <c r="D218" s="3" t="s">
        <v>456</v>
      </c>
      <c r="E218" s="3" t="s">
        <v>531</v>
      </c>
      <c r="F218" s="212" t="s">
        <v>532</v>
      </c>
      <c r="G218" s="268" t="s">
        <v>25</v>
      </c>
      <c r="H218" s="209">
        <v>500000</v>
      </c>
      <c r="I218" s="4" t="s">
        <v>26</v>
      </c>
      <c r="J218" s="4" t="s">
        <v>27</v>
      </c>
      <c r="K218" s="192">
        <v>44845</v>
      </c>
      <c r="L218" s="192">
        <v>44905</v>
      </c>
      <c r="M218" s="3" t="s">
        <v>28</v>
      </c>
      <c r="N218" s="4" t="s">
        <v>414</v>
      </c>
      <c r="O218" s="5" t="s">
        <v>515</v>
      </c>
      <c r="P218" s="3" t="s">
        <v>56</v>
      </c>
      <c r="Q218" s="209">
        <v>500000</v>
      </c>
      <c r="R218" s="209">
        <v>0</v>
      </c>
      <c r="S218" s="3"/>
      <c r="T218" s="300"/>
    </row>
    <row r="219" spans="1:20">
      <c r="B219" s="2" t="s">
        <v>614</v>
      </c>
      <c r="C219" s="3" t="s">
        <v>333</v>
      </c>
      <c r="D219" s="3" t="s">
        <v>102</v>
      </c>
      <c r="E219" s="3" t="s">
        <v>533</v>
      </c>
      <c r="F219" s="3"/>
      <c r="G219" s="217"/>
      <c r="H219" s="209">
        <v>279164</v>
      </c>
      <c r="I219" s="4" t="s">
        <v>26</v>
      </c>
      <c r="J219" s="4"/>
      <c r="K219" s="4"/>
      <c r="L219" s="4"/>
      <c r="M219" s="3"/>
      <c r="N219" s="4"/>
      <c r="O219" s="5"/>
      <c r="P219" s="3"/>
      <c r="Q219" s="209">
        <v>279164</v>
      </c>
      <c r="R219" s="209">
        <v>0</v>
      </c>
      <c r="S219" s="193"/>
      <c r="T219" s="300"/>
    </row>
    <row r="220" spans="1:20" ht="51">
      <c r="A220" s="241">
        <v>1</v>
      </c>
      <c r="B220" s="2" t="s">
        <v>614</v>
      </c>
      <c r="C220" s="3" t="s">
        <v>333</v>
      </c>
      <c r="D220" s="3" t="s">
        <v>102</v>
      </c>
      <c r="E220" s="3" t="s">
        <v>1831</v>
      </c>
      <c r="F220" s="3" t="s">
        <v>379</v>
      </c>
      <c r="G220" s="217" t="s">
        <v>105</v>
      </c>
      <c r="H220" s="209">
        <v>20836</v>
      </c>
      <c r="I220" s="4" t="s">
        <v>26</v>
      </c>
      <c r="J220" s="4" t="s">
        <v>695</v>
      </c>
      <c r="K220" s="206">
        <v>44644</v>
      </c>
      <c r="L220" s="224">
        <v>44680</v>
      </c>
      <c r="M220" s="188" t="s">
        <v>128</v>
      </c>
      <c r="N220" s="4" t="s">
        <v>484</v>
      </c>
      <c r="O220" s="5" t="s">
        <v>1832</v>
      </c>
      <c r="P220" s="188" t="s">
        <v>116</v>
      </c>
      <c r="Q220" s="209">
        <v>20836</v>
      </c>
      <c r="R220" s="209">
        <v>0</v>
      </c>
      <c r="S220" s="193">
        <v>0</v>
      </c>
      <c r="T220" s="300"/>
    </row>
    <row r="221" spans="1:20" ht="25.5">
      <c r="A221" s="241">
        <v>2</v>
      </c>
      <c r="B221" s="2" t="s">
        <v>614</v>
      </c>
      <c r="C221" s="3" t="s">
        <v>333</v>
      </c>
      <c r="D221" s="3" t="s">
        <v>102</v>
      </c>
      <c r="E221" s="3" t="s">
        <v>1906</v>
      </c>
      <c r="F221" s="3" t="s">
        <v>1413</v>
      </c>
      <c r="G221" s="217" t="s">
        <v>115</v>
      </c>
      <c r="H221" s="209">
        <v>45183.92</v>
      </c>
      <c r="I221" s="4" t="s">
        <v>26</v>
      </c>
      <c r="J221" s="4" t="s">
        <v>695</v>
      </c>
      <c r="K221" s="206">
        <v>44708</v>
      </c>
      <c r="L221" s="224">
        <v>44711</v>
      </c>
      <c r="M221" s="188" t="s">
        <v>28</v>
      </c>
      <c r="N221" s="4" t="s">
        <v>484</v>
      </c>
      <c r="O221" s="5" t="s">
        <v>1907</v>
      </c>
      <c r="P221" s="188" t="s">
        <v>728</v>
      </c>
      <c r="Q221" s="209">
        <v>45183.92</v>
      </c>
      <c r="R221" s="209">
        <v>0</v>
      </c>
      <c r="S221" s="193"/>
      <c r="T221" s="300"/>
    </row>
    <row r="222" spans="1:20">
      <c r="B222" s="2" t="s">
        <v>615</v>
      </c>
      <c r="C222" s="3" t="s">
        <v>333</v>
      </c>
      <c r="D222" s="3"/>
      <c r="E222" s="3" t="s">
        <v>248</v>
      </c>
      <c r="F222" s="3"/>
      <c r="G222" s="4"/>
      <c r="H222" s="209">
        <v>1065636.07</v>
      </c>
      <c r="I222" s="4" t="s">
        <v>26</v>
      </c>
      <c r="J222" s="4"/>
      <c r="K222" s="4"/>
      <c r="L222" s="4"/>
      <c r="M222" s="3"/>
      <c r="N222" s="4"/>
      <c r="O222" s="5"/>
      <c r="P222" s="3"/>
      <c r="Q222" s="209">
        <f>1065636.07-R222</f>
        <v>1064136.07</v>
      </c>
      <c r="R222" s="209">
        <v>1500</v>
      </c>
      <c r="S222" s="3"/>
      <c r="T222" s="300"/>
    </row>
    <row r="223" spans="1:20">
      <c r="A223" s="241">
        <v>1</v>
      </c>
      <c r="B223" s="2" t="s">
        <v>615</v>
      </c>
      <c r="C223" s="3" t="s">
        <v>333</v>
      </c>
      <c r="D223" s="3" t="s">
        <v>22</v>
      </c>
      <c r="E223" s="3" t="s">
        <v>1796</v>
      </c>
      <c r="F223" s="3" t="s">
        <v>1368</v>
      </c>
      <c r="G223" s="4" t="s">
        <v>436</v>
      </c>
      <c r="H223" s="222">
        <v>461.79</v>
      </c>
      <c r="I223" s="4" t="s">
        <v>26</v>
      </c>
      <c r="J223" s="187" t="s">
        <v>695</v>
      </c>
      <c r="K223" s="206">
        <v>44609</v>
      </c>
      <c r="L223" s="206">
        <v>44620</v>
      </c>
      <c r="M223" s="188" t="s">
        <v>128</v>
      </c>
      <c r="N223" s="187" t="s">
        <v>486</v>
      </c>
      <c r="O223" s="223"/>
      <c r="P223" s="188" t="s">
        <v>129</v>
      </c>
      <c r="Q223" s="222">
        <v>461.79</v>
      </c>
      <c r="R223" s="191">
        <v>0</v>
      </c>
      <c r="S223" s="3"/>
      <c r="T223" s="300"/>
    </row>
    <row r="224" spans="1:20" ht="25.5">
      <c r="A224" s="241">
        <v>2</v>
      </c>
      <c r="B224" s="2" t="s">
        <v>615</v>
      </c>
      <c r="C224" s="3" t="s">
        <v>333</v>
      </c>
      <c r="D224" s="3" t="s">
        <v>102</v>
      </c>
      <c r="E224" s="3" t="s">
        <v>1801</v>
      </c>
      <c r="F224" s="3" t="s">
        <v>360</v>
      </c>
      <c r="G224" s="4" t="s">
        <v>25</v>
      </c>
      <c r="H224" s="222">
        <v>1100</v>
      </c>
      <c r="I224" s="4" t="s">
        <v>26</v>
      </c>
      <c r="J224" s="187" t="s">
        <v>695</v>
      </c>
      <c r="K224" s="206">
        <v>44615</v>
      </c>
      <c r="L224" s="206">
        <v>44620</v>
      </c>
      <c r="M224" s="188" t="s">
        <v>128</v>
      </c>
      <c r="N224" s="187" t="s">
        <v>486</v>
      </c>
      <c r="O224" s="223" t="s">
        <v>1802</v>
      </c>
      <c r="P224" s="188" t="s">
        <v>401</v>
      </c>
      <c r="Q224" s="222">
        <v>1100</v>
      </c>
      <c r="R224" s="191">
        <v>0</v>
      </c>
      <c r="S224" s="3"/>
      <c r="T224" s="300"/>
    </row>
    <row r="225" spans="1:22" ht="38.25">
      <c r="A225" s="241">
        <v>3</v>
      </c>
      <c r="B225" s="2" t="s">
        <v>1809</v>
      </c>
      <c r="C225" s="3" t="s">
        <v>333</v>
      </c>
      <c r="D225" s="3" t="s">
        <v>102</v>
      </c>
      <c r="E225" s="3" t="s">
        <v>1810</v>
      </c>
      <c r="F225" s="3" t="s">
        <v>1811</v>
      </c>
      <c r="G225" s="4" t="s">
        <v>25</v>
      </c>
      <c r="H225" s="222">
        <v>39343</v>
      </c>
      <c r="I225" s="4" t="s">
        <v>26</v>
      </c>
      <c r="J225" s="187" t="s">
        <v>695</v>
      </c>
      <c r="K225" s="206">
        <v>44620</v>
      </c>
      <c r="L225" s="206">
        <v>44630</v>
      </c>
      <c r="M225" s="188" t="s">
        <v>128</v>
      </c>
      <c r="N225" s="187" t="s">
        <v>486</v>
      </c>
      <c r="O225" s="223"/>
      <c r="P225" s="188" t="s">
        <v>401</v>
      </c>
      <c r="Q225" s="222">
        <v>39343</v>
      </c>
      <c r="R225" s="191">
        <v>0</v>
      </c>
      <c r="S225" s="3"/>
      <c r="T225" s="300"/>
    </row>
    <row r="226" spans="1:22" ht="38.25">
      <c r="A226" s="241">
        <v>4</v>
      </c>
      <c r="B226" s="2" t="s">
        <v>1809</v>
      </c>
      <c r="C226" s="3" t="s">
        <v>333</v>
      </c>
      <c r="D226" s="3" t="s">
        <v>102</v>
      </c>
      <c r="E226" s="3" t="s">
        <v>1834</v>
      </c>
      <c r="F226" s="3" t="s">
        <v>1835</v>
      </c>
      <c r="G226" s="4" t="s">
        <v>117</v>
      </c>
      <c r="H226" s="222">
        <v>63000</v>
      </c>
      <c r="I226" s="4" t="s">
        <v>26</v>
      </c>
      <c r="J226" s="187" t="s">
        <v>695</v>
      </c>
      <c r="K226" s="206">
        <v>44635</v>
      </c>
      <c r="L226" s="206">
        <v>44666</v>
      </c>
      <c r="M226" s="188" t="s">
        <v>28</v>
      </c>
      <c r="N226" s="187" t="s">
        <v>484</v>
      </c>
      <c r="O226" s="223"/>
      <c r="P226" s="188" t="s">
        <v>227</v>
      </c>
      <c r="Q226" s="222">
        <v>63000</v>
      </c>
      <c r="R226" s="191">
        <v>0</v>
      </c>
      <c r="S226" s="3"/>
      <c r="T226" s="300"/>
    </row>
    <row r="227" spans="1:22" ht="25.5">
      <c r="A227" s="241">
        <v>5</v>
      </c>
      <c r="B227" s="2" t="s">
        <v>1809</v>
      </c>
      <c r="C227" s="3" t="s">
        <v>333</v>
      </c>
      <c r="D227" s="3" t="s">
        <v>102</v>
      </c>
      <c r="E227" s="3" t="s">
        <v>1849</v>
      </c>
      <c r="F227" s="3" t="s">
        <v>374</v>
      </c>
      <c r="G227" s="4" t="s">
        <v>117</v>
      </c>
      <c r="H227" s="222">
        <v>326900</v>
      </c>
      <c r="I227" s="4" t="s">
        <v>26</v>
      </c>
      <c r="J227" s="187" t="s">
        <v>53</v>
      </c>
      <c r="K227" s="206">
        <v>44659</v>
      </c>
      <c r="L227" s="206">
        <v>44752</v>
      </c>
      <c r="M227" s="188" t="s">
        <v>28</v>
      </c>
      <c r="N227" s="187" t="s">
        <v>498</v>
      </c>
      <c r="O227" s="223" t="s">
        <v>1850</v>
      </c>
      <c r="P227" s="188" t="s">
        <v>96</v>
      </c>
      <c r="Q227" s="222">
        <v>326900</v>
      </c>
      <c r="R227" s="191">
        <v>0</v>
      </c>
      <c r="S227" s="3"/>
      <c r="T227" s="300"/>
    </row>
    <row r="228" spans="1:22" ht="38.25">
      <c r="A228" s="241">
        <v>6</v>
      </c>
      <c r="B228" s="2" t="s">
        <v>1809</v>
      </c>
      <c r="C228" s="3" t="s">
        <v>333</v>
      </c>
      <c r="D228" s="3" t="s">
        <v>406</v>
      </c>
      <c r="E228" s="3" t="s">
        <v>1873</v>
      </c>
      <c r="F228" s="3" t="s">
        <v>1874</v>
      </c>
      <c r="G228" s="4" t="s">
        <v>25</v>
      </c>
      <c r="H228" s="222">
        <v>7128</v>
      </c>
      <c r="I228" s="4" t="s">
        <v>26</v>
      </c>
      <c r="J228" s="187" t="s">
        <v>695</v>
      </c>
      <c r="K228" s="206">
        <v>44657</v>
      </c>
      <c r="L228" s="206">
        <v>44681</v>
      </c>
      <c r="M228" s="188" t="s">
        <v>128</v>
      </c>
      <c r="N228" s="187" t="s">
        <v>484</v>
      </c>
      <c r="O228" s="223"/>
      <c r="P228" s="188" t="s">
        <v>401</v>
      </c>
      <c r="Q228" s="222">
        <v>7128</v>
      </c>
      <c r="R228" s="191">
        <v>0</v>
      </c>
      <c r="S228" s="3"/>
      <c r="T228" s="300"/>
    </row>
    <row r="229" spans="1:22" ht="25.5">
      <c r="A229" s="241">
        <v>7</v>
      </c>
      <c r="B229" s="2" t="s">
        <v>1809</v>
      </c>
      <c r="C229" s="3" t="s">
        <v>333</v>
      </c>
      <c r="D229" s="3" t="s">
        <v>102</v>
      </c>
      <c r="E229" s="3" t="s">
        <v>1876</v>
      </c>
      <c r="F229" s="3" t="s">
        <v>377</v>
      </c>
      <c r="G229" s="4" t="s">
        <v>115</v>
      </c>
      <c r="H229" s="222">
        <v>132000</v>
      </c>
      <c r="I229" s="4" t="s">
        <v>26</v>
      </c>
      <c r="J229" s="187" t="s">
        <v>695</v>
      </c>
      <c r="K229" s="206">
        <v>44662</v>
      </c>
      <c r="L229" s="206">
        <v>44671</v>
      </c>
      <c r="M229" s="188" t="s">
        <v>128</v>
      </c>
      <c r="N229" s="187" t="s">
        <v>484</v>
      </c>
      <c r="O229" s="223"/>
      <c r="P229" s="188" t="s">
        <v>728</v>
      </c>
      <c r="Q229" s="222">
        <v>132000</v>
      </c>
      <c r="R229" s="191">
        <v>0</v>
      </c>
      <c r="S229" s="3"/>
      <c r="T229" s="300"/>
    </row>
    <row r="230" spans="1:22" ht="38.25">
      <c r="A230" s="241">
        <v>8</v>
      </c>
      <c r="B230" s="2" t="s">
        <v>1809</v>
      </c>
      <c r="C230" s="3" t="s">
        <v>333</v>
      </c>
      <c r="D230" s="3" t="s">
        <v>22</v>
      </c>
      <c r="E230" s="3" t="s">
        <v>1885</v>
      </c>
      <c r="F230" s="3" t="s">
        <v>395</v>
      </c>
      <c r="G230" s="3" t="s">
        <v>25</v>
      </c>
      <c r="H230" s="222">
        <v>403.63</v>
      </c>
      <c r="I230" s="4" t="s">
        <v>26</v>
      </c>
      <c r="J230" s="187" t="s">
        <v>695</v>
      </c>
      <c r="K230" s="206">
        <v>44679</v>
      </c>
      <c r="L230" s="206">
        <v>44691</v>
      </c>
      <c r="M230" s="188" t="s">
        <v>128</v>
      </c>
      <c r="N230" s="187" t="s">
        <v>484</v>
      </c>
      <c r="O230" s="223"/>
      <c r="P230" s="188" t="s">
        <v>401</v>
      </c>
      <c r="Q230" s="222">
        <v>403.63</v>
      </c>
      <c r="R230" s="191">
        <v>0</v>
      </c>
      <c r="S230" s="3"/>
      <c r="T230" s="300"/>
    </row>
    <row r="231" spans="1:22" ht="25.5">
      <c r="A231" s="241">
        <v>9</v>
      </c>
      <c r="B231" s="2" t="s">
        <v>1809</v>
      </c>
      <c r="C231" s="3" t="s">
        <v>333</v>
      </c>
      <c r="D231" s="3" t="s">
        <v>102</v>
      </c>
      <c r="E231" s="3" t="s">
        <v>1888</v>
      </c>
      <c r="F231" s="3" t="s">
        <v>377</v>
      </c>
      <c r="G231" s="3" t="s">
        <v>25</v>
      </c>
      <c r="H231" s="222">
        <v>816177.51</v>
      </c>
      <c r="I231" s="4" t="s">
        <v>26</v>
      </c>
      <c r="J231" s="187" t="s">
        <v>1789</v>
      </c>
      <c r="K231" s="206">
        <v>44671</v>
      </c>
      <c r="L231" s="206">
        <v>44694</v>
      </c>
      <c r="M231" s="188" t="s">
        <v>128</v>
      </c>
      <c r="N231" s="187" t="s">
        <v>484</v>
      </c>
      <c r="O231" s="223"/>
      <c r="P231" s="188" t="s">
        <v>31</v>
      </c>
      <c r="Q231" s="222">
        <v>816177.51</v>
      </c>
      <c r="R231" s="191">
        <v>0</v>
      </c>
      <c r="S231" s="3"/>
      <c r="T231" s="300"/>
    </row>
    <row r="232" spans="1:22">
      <c r="B232" s="250"/>
      <c r="C232" s="250"/>
      <c r="D232" s="250"/>
      <c r="E232" s="5" t="s">
        <v>616</v>
      </c>
      <c r="F232" s="250"/>
      <c r="G232" s="250"/>
      <c r="H232" s="251">
        <f>SUM(H139:H231)</f>
        <v>92698785.470000014</v>
      </c>
      <c r="I232" s="252"/>
      <c r="J232" s="252"/>
      <c r="K232" s="252"/>
      <c r="L232" s="252"/>
      <c r="M232" s="252"/>
      <c r="N232" s="253"/>
      <c r="O232" s="252"/>
      <c r="P232" s="252"/>
      <c r="Q232" s="251">
        <f>SUM(Q139:Q231)</f>
        <v>51966359.469999999</v>
      </c>
      <c r="R232" s="251">
        <f>SUM(R139:R231)</f>
        <v>13391400</v>
      </c>
      <c r="S232" s="269">
        <f>S151</f>
        <v>27341026</v>
      </c>
      <c r="T232" s="300"/>
    </row>
    <row r="235" spans="1:22" ht="15.75">
      <c r="C235" s="261" t="s">
        <v>617</v>
      </c>
      <c r="D235" s="262"/>
      <c r="E235" s="262" t="s">
        <v>618</v>
      </c>
    </row>
    <row r="236" spans="1:22" ht="76.5">
      <c r="B236" s="2" t="s">
        <v>640</v>
      </c>
      <c r="C236" s="3" t="s">
        <v>619</v>
      </c>
      <c r="D236" s="3" t="s">
        <v>102</v>
      </c>
      <c r="E236" s="3" t="s">
        <v>620</v>
      </c>
      <c r="F236" s="3" t="s">
        <v>621</v>
      </c>
      <c r="G236" s="4" t="s">
        <v>25</v>
      </c>
      <c r="H236" s="209">
        <v>8004604.2599999998</v>
      </c>
      <c r="I236" s="4" t="s">
        <v>26</v>
      </c>
      <c r="J236" s="4" t="s">
        <v>27</v>
      </c>
      <c r="K236" s="211" t="s">
        <v>178</v>
      </c>
      <c r="L236" s="4">
        <v>2022</v>
      </c>
      <c r="M236" s="3" t="s">
        <v>28</v>
      </c>
      <c r="N236" s="192" t="s">
        <v>357</v>
      </c>
      <c r="O236" s="210" t="s">
        <v>622</v>
      </c>
      <c r="P236" s="3" t="s">
        <v>56</v>
      </c>
      <c r="Q236" s="209">
        <v>3365000</v>
      </c>
      <c r="R236" s="209">
        <f>8004604.26-Q236</f>
        <v>4639604.26</v>
      </c>
      <c r="S236" s="214"/>
      <c r="U236" s="300"/>
      <c r="V236" s="300"/>
    </row>
    <row r="237" spans="1:22" ht="25.5">
      <c r="B237" s="2" t="s">
        <v>641</v>
      </c>
      <c r="C237" s="3" t="s">
        <v>619</v>
      </c>
      <c r="D237" s="3" t="s">
        <v>102</v>
      </c>
      <c r="E237" s="3" t="s">
        <v>623</v>
      </c>
      <c r="F237" s="3" t="s">
        <v>624</v>
      </c>
      <c r="G237" s="4" t="s">
        <v>132</v>
      </c>
      <c r="H237" s="209">
        <v>467250.14</v>
      </c>
      <c r="I237" s="4" t="s">
        <v>26</v>
      </c>
      <c r="J237" s="4" t="s">
        <v>27</v>
      </c>
      <c r="K237" s="192" t="s">
        <v>375</v>
      </c>
      <c r="L237" s="4" t="s">
        <v>375</v>
      </c>
      <c r="M237" s="3" t="s">
        <v>28</v>
      </c>
      <c r="N237" s="192" t="s">
        <v>122</v>
      </c>
      <c r="O237" s="210" t="s">
        <v>622</v>
      </c>
      <c r="P237" s="3" t="s">
        <v>56</v>
      </c>
      <c r="Q237" s="209">
        <v>467250.14</v>
      </c>
      <c r="R237" s="209">
        <v>0</v>
      </c>
      <c r="S237" s="214"/>
      <c r="U237" s="300"/>
      <c r="V237" s="300"/>
    </row>
    <row r="238" spans="1:22" ht="25.5">
      <c r="B238" s="2" t="s">
        <v>642</v>
      </c>
      <c r="C238" s="3" t="s">
        <v>619</v>
      </c>
      <c r="D238" s="3" t="s">
        <v>102</v>
      </c>
      <c r="E238" s="3" t="s">
        <v>625</v>
      </c>
      <c r="F238" s="3" t="s">
        <v>626</v>
      </c>
      <c r="G238" s="4" t="s">
        <v>341</v>
      </c>
      <c r="H238" s="209">
        <v>1608900</v>
      </c>
      <c r="I238" s="4" t="s">
        <v>26</v>
      </c>
      <c r="J238" s="4" t="s">
        <v>27</v>
      </c>
      <c r="K238" s="192" t="s">
        <v>383</v>
      </c>
      <c r="L238" s="4" t="s">
        <v>383</v>
      </c>
      <c r="M238" s="3" t="s">
        <v>28</v>
      </c>
      <c r="N238" s="192" t="s">
        <v>122</v>
      </c>
      <c r="O238" s="210"/>
      <c r="P238" s="3" t="s">
        <v>227</v>
      </c>
      <c r="Q238" s="209">
        <v>1608900</v>
      </c>
      <c r="R238" s="209">
        <v>0</v>
      </c>
      <c r="S238" s="214"/>
      <c r="U238" s="300"/>
      <c r="V238" s="300"/>
    </row>
    <row r="239" spans="1:22" ht="25.5">
      <c r="B239" s="2" t="s">
        <v>643</v>
      </c>
      <c r="C239" s="3" t="s">
        <v>619</v>
      </c>
      <c r="D239" s="3" t="s">
        <v>102</v>
      </c>
      <c r="E239" s="3" t="s">
        <v>627</v>
      </c>
      <c r="F239" s="3" t="s">
        <v>628</v>
      </c>
      <c r="G239" s="4" t="s">
        <v>132</v>
      </c>
      <c r="H239" s="209">
        <v>905000</v>
      </c>
      <c r="I239" s="4" t="s">
        <v>26</v>
      </c>
      <c r="J239" s="4" t="s">
        <v>27</v>
      </c>
      <c r="K239" s="192" t="s">
        <v>375</v>
      </c>
      <c r="L239" s="4" t="s">
        <v>375</v>
      </c>
      <c r="M239" s="3" t="s">
        <v>28</v>
      </c>
      <c r="N239" s="192" t="s">
        <v>122</v>
      </c>
      <c r="O239" s="210" t="s">
        <v>629</v>
      </c>
      <c r="P239" s="3" t="s">
        <v>227</v>
      </c>
      <c r="Q239" s="209">
        <v>905000</v>
      </c>
      <c r="R239" s="209">
        <v>0</v>
      </c>
      <c r="S239" s="214"/>
      <c r="U239" s="300"/>
      <c r="V239" s="300"/>
    </row>
    <row r="240" spans="1:22" ht="25.5">
      <c r="B240" s="2" t="s">
        <v>644</v>
      </c>
      <c r="C240" s="3" t="s">
        <v>619</v>
      </c>
      <c r="D240" s="3" t="s">
        <v>102</v>
      </c>
      <c r="E240" s="3" t="s">
        <v>630</v>
      </c>
      <c r="F240" s="212" t="s">
        <v>631</v>
      </c>
      <c r="G240" s="4" t="s">
        <v>111</v>
      </c>
      <c r="H240" s="209">
        <v>2307518</v>
      </c>
      <c r="I240" s="4" t="s">
        <v>26</v>
      </c>
      <c r="J240" s="4" t="s">
        <v>27</v>
      </c>
      <c r="K240" s="192" t="s">
        <v>211</v>
      </c>
      <c r="L240" s="4" t="s">
        <v>211</v>
      </c>
      <c r="M240" s="3" t="s">
        <v>28</v>
      </c>
      <c r="N240" s="192" t="s">
        <v>122</v>
      </c>
      <c r="O240" s="210" t="s">
        <v>629</v>
      </c>
      <c r="P240" s="3" t="s">
        <v>227</v>
      </c>
      <c r="Q240" s="209">
        <v>2307518</v>
      </c>
      <c r="R240" s="209">
        <v>0</v>
      </c>
      <c r="S240" s="214"/>
      <c r="U240" s="300"/>
      <c r="V240" s="300"/>
    </row>
    <row r="241" spans="1:22" ht="25.5">
      <c r="B241" s="2" t="s">
        <v>645</v>
      </c>
      <c r="C241" s="3" t="s">
        <v>619</v>
      </c>
      <c r="D241" s="3" t="s">
        <v>102</v>
      </c>
      <c r="E241" s="3" t="s">
        <v>632</v>
      </c>
      <c r="F241" s="3" t="s">
        <v>633</v>
      </c>
      <c r="G241" s="4" t="s">
        <v>25</v>
      </c>
      <c r="H241" s="209">
        <v>4361000</v>
      </c>
      <c r="I241" s="4" t="s">
        <v>26</v>
      </c>
      <c r="J241" s="4" t="s">
        <v>27</v>
      </c>
      <c r="K241" s="211" t="s">
        <v>178</v>
      </c>
      <c r="L241" s="4">
        <v>2022</v>
      </c>
      <c r="M241" s="3" t="s">
        <v>28</v>
      </c>
      <c r="N241" s="192" t="s">
        <v>357</v>
      </c>
      <c r="O241" s="210"/>
      <c r="P241" s="3" t="s">
        <v>227</v>
      </c>
      <c r="Q241" s="209">
        <v>3743000</v>
      </c>
      <c r="R241" s="209">
        <f>4361000-Q241</f>
        <v>618000</v>
      </c>
      <c r="S241" s="214"/>
      <c r="U241" s="300"/>
      <c r="V241" s="300"/>
    </row>
    <row r="242" spans="1:22" ht="38.25">
      <c r="B242" s="2" t="s">
        <v>646</v>
      </c>
      <c r="C242" s="3" t="s">
        <v>619</v>
      </c>
      <c r="D242" s="3" t="s">
        <v>102</v>
      </c>
      <c r="E242" s="208" t="s">
        <v>1920</v>
      </c>
      <c r="F242" s="212" t="s">
        <v>635</v>
      </c>
      <c r="G242" s="217" t="s">
        <v>105</v>
      </c>
      <c r="H242" s="209">
        <v>0</v>
      </c>
      <c r="I242" s="4" t="s">
        <v>26</v>
      </c>
      <c r="J242" s="4" t="s">
        <v>1913</v>
      </c>
      <c r="K242" s="192">
        <v>44592</v>
      </c>
      <c r="L242" s="192">
        <v>44652</v>
      </c>
      <c r="M242" s="3" t="s">
        <v>28</v>
      </c>
      <c r="N242" s="192" t="s">
        <v>122</v>
      </c>
      <c r="O242" s="210"/>
      <c r="P242" s="3" t="s">
        <v>227</v>
      </c>
      <c r="Q242" s="209">
        <v>0</v>
      </c>
      <c r="R242" s="209">
        <v>0</v>
      </c>
      <c r="S242" s="214"/>
      <c r="U242" s="300"/>
      <c r="V242" s="300"/>
    </row>
    <row r="243" spans="1:22" ht="38.25">
      <c r="B243" s="2" t="s">
        <v>647</v>
      </c>
      <c r="C243" s="3" t="s">
        <v>619</v>
      </c>
      <c r="D243" s="3" t="s">
        <v>102</v>
      </c>
      <c r="E243" s="3" t="s">
        <v>636</v>
      </c>
      <c r="F243" s="3" t="s">
        <v>637</v>
      </c>
      <c r="G243" s="4" t="s">
        <v>25</v>
      </c>
      <c r="H243" s="209">
        <v>2377801</v>
      </c>
      <c r="I243" s="4" t="s">
        <v>26</v>
      </c>
      <c r="J243" s="4" t="s">
        <v>27</v>
      </c>
      <c r="K243" s="192" t="s">
        <v>386</v>
      </c>
      <c r="L243" s="4" t="s">
        <v>386</v>
      </c>
      <c r="M243" s="3" t="s">
        <v>28</v>
      </c>
      <c r="N243" s="192" t="s">
        <v>122</v>
      </c>
      <c r="O243" s="210"/>
      <c r="P243" s="3" t="s">
        <v>227</v>
      </c>
      <c r="Q243" s="209">
        <v>2377801</v>
      </c>
      <c r="R243" s="209">
        <v>0</v>
      </c>
      <c r="S243" s="214"/>
      <c r="U243" s="300"/>
      <c r="V243" s="300"/>
    </row>
    <row r="244" spans="1:22" ht="25.5">
      <c r="B244" s="2" t="s">
        <v>648</v>
      </c>
      <c r="C244" s="3" t="s">
        <v>619</v>
      </c>
      <c r="D244" s="3" t="s">
        <v>102</v>
      </c>
      <c r="E244" s="3" t="s">
        <v>638</v>
      </c>
      <c r="F244" s="3" t="s">
        <v>639</v>
      </c>
      <c r="G244" s="211" t="s">
        <v>396</v>
      </c>
      <c r="H244" s="209">
        <v>641199</v>
      </c>
      <c r="I244" s="4" t="s">
        <v>26</v>
      </c>
      <c r="J244" s="4" t="s">
        <v>27</v>
      </c>
      <c r="K244" s="192" t="s">
        <v>211</v>
      </c>
      <c r="L244" s="4" t="s">
        <v>211</v>
      </c>
      <c r="M244" s="3" t="s">
        <v>28</v>
      </c>
      <c r="N244" s="192" t="s">
        <v>122</v>
      </c>
      <c r="O244" s="210"/>
      <c r="P244" s="3" t="s">
        <v>227</v>
      </c>
      <c r="Q244" s="209">
        <v>641199</v>
      </c>
      <c r="R244" s="209">
        <v>0</v>
      </c>
      <c r="S244" s="214"/>
      <c r="U244" s="300"/>
      <c r="V244" s="300"/>
    </row>
    <row r="245" spans="1:22">
      <c r="B245" s="2" t="s">
        <v>649</v>
      </c>
      <c r="C245" s="3" t="s">
        <v>619</v>
      </c>
      <c r="D245" s="3" t="s">
        <v>102</v>
      </c>
      <c r="E245" s="3" t="s">
        <v>533</v>
      </c>
      <c r="F245" s="3"/>
      <c r="G245" s="217"/>
      <c r="H245" s="209">
        <v>300000</v>
      </c>
      <c r="I245" s="4" t="s">
        <v>26</v>
      </c>
      <c r="J245" s="4"/>
      <c r="K245" s="4"/>
      <c r="L245" s="4"/>
      <c r="M245" s="3"/>
      <c r="N245" s="4"/>
      <c r="O245" s="5"/>
      <c r="P245" s="3"/>
      <c r="Q245" s="209">
        <v>300000</v>
      </c>
      <c r="R245" s="209">
        <v>0</v>
      </c>
      <c r="S245" s="3"/>
      <c r="U245" s="300"/>
      <c r="V245" s="300"/>
    </row>
    <row r="246" spans="1:22">
      <c r="B246" s="2" t="s">
        <v>650</v>
      </c>
      <c r="C246" s="3" t="s">
        <v>619</v>
      </c>
      <c r="D246" s="3" t="s">
        <v>102</v>
      </c>
      <c r="E246" s="3" t="s">
        <v>248</v>
      </c>
      <c r="F246" s="3"/>
      <c r="G246" s="217"/>
      <c r="H246" s="209">
        <v>490137.24</v>
      </c>
      <c r="I246" s="4" t="s">
        <v>26</v>
      </c>
      <c r="J246" s="4"/>
      <c r="K246" s="4"/>
      <c r="L246" s="4"/>
      <c r="M246" s="3"/>
      <c r="N246" s="4"/>
      <c r="O246" s="5"/>
      <c r="P246" s="3"/>
      <c r="Q246" s="209">
        <v>490137.24</v>
      </c>
      <c r="R246" s="209">
        <v>0</v>
      </c>
      <c r="S246" s="3"/>
      <c r="U246" s="300"/>
      <c r="V246" s="300"/>
    </row>
    <row r="247" spans="1:22" ht="38.25">
      <c r="A247" s="241">
        <v>1</v>
      </c>
      <c r="B247" s="2" t="s">
        <v>650</v>
      </c>
      <c r="C247" s="3" t="s">
        <v>619</v>
      </c>
      <c r="D247" s="3" t="s">
        <v>102</v>
      </c>
      <c r="E247" s="3" t="s">
        <v>1839</v>
      </c>
      <c r="F247" s="3" t="s">
        <v>1840</v>
      </c>
      <c r="G247" s="217" t="s">
        <v>105</v>
      </c>
      <c r="H247" s="209">
        <v>9862.76</v>
      </c>
      <c r="I247" s="4" t="s">
        <v>26</v>
      </c>
      <c r="J247" s="4" t="s">
        <v>695</v>
      </c>
      <c r="K247" s="224">
        <v>44634</v>
      </c>
      <c r="L247" s="224">
        <v>44665</v>
      </c>
      <c r="M247" s="3" t="s">
        <v>128</v>
      </c>
      <c r="N247" s="4" t="s">
        <v>484</v>
      </c>
      <c r="O247" s="5"/>
      <c r="P247" s="3" t="s">
        <v>401</v>
      </c>
      <c r="Q247" s="209">
        <v>9862.76</v>
      </c>
      <c r="R247" s="209">
        <v>0</v>
      </c>
      <c r="S247" s="3"/>
      <c r="U247" s="300"/>
      <c r="V247" s="300"/>
    </row>
    <row r="248" spans="1:22">
      <c r="B248" s="250"/>
      <c r="C248" s="250"/>
      <c r="D248" s="250"/>
      <c r="E248" s="5" t="s">
        <v>651</v>
      </c>
      <c r="F248" s="250"/>
      <c r="G248" s="250"/>
      <c r="H248" s="251">
        <f>SUM(H236:H247)</f>
        <v>21473272.399999999</v>
      </c>
      <c r="I248" s="252"/>
      <c r="J248" s="252"/>
      <c r="K248" s="252"/>
      <c r="L248" s="252"/>
      <c r="M248" s="252"/>
      <c r="N248" s="253"/>
      <c r="O248" s="252"/>
      <c r="P248" s="252"/>
      <c r="Q248" s="251">
        <f>SUM(Q236:Q247)</f>
        <v>16215668.140000001</v>
      </c>
      <c r="R248" s="251">
        <f>SUM(R236:R247)</f>
        <v>5257604.26</v>
      </c>
      <c r="S248" s="250"/>
      <c r="T248" s="300"/>
    </row>
    <row r="249" spans="1:22">
      <c r="H249" s="183"/>
    </row>
    <row r="251" spans="1:22" ht="18">
      <c r="B251" s="66"/>
      <c r="C251" s="270" t="s">
        <v>652</v>
      </c>
      <c r="D251" s="271"/>
      <c r="E251" s="271" t="s">
        <v>653</v>
      </c>
    </row>
    <row r="252" spans="1:22" ht="15.75">
      <c r="B252" s="66"/>
      <c r="C252" s="261" t="s">
        <v>654</v>
      </c>
      <c r="D252" s="262"/>
      <c r="E252" s="262" t="s">
        <v>20</v>
      </c>
    </row>
    <row r="253" spans="1:22" ht="25.5">
      <c r="B253" s="4" t="s">
        <v>671</v>
      </c>
      <c r="C253" s="3" t="s">
        <v>21</v>
      </c>
      <c r="D253" s="3" t="s">
        <v>655</v>
      </c>
      <c r="E253" s="189" t="s">
        <v>656</v>
      </c>
      <c r="F253" s="3" t="s">
        <v>657</v>
      </c>
      <c r="G253" s="190" t="s">
        <v>25</v>
      </c>
      <c r="H253" s="209">
        <v>68000</v>
      </c>
      <c r="I253" s="4" t="s">
        <v>658</v>
      </c>
      <c r="J253" s="4" t="s">
        <v>27</v>
      </c>
      <c r="K253" s="192" t="s">
        <v>41</v>
      </c>
      <c r="L253" s="192" t="s">
        <v>465</v>
      </c>
      <c r="M253" s="3" t="s">
        <v>28</v>
      </c>
      <c r="N253" s="190" t="s">
        <v>659</v>
      </c>
      <c r="O253" s="193" t="s">
        <v>660</v>
      </c>
      <c r="P253" s="3" t="s">
        <v>108</v>
      </c>
      <c r="Q253" s="209">
        <v>68000</v>
      </c>
      <c r="R253" s="209">
        <v>0</v>
      </c>
      <c r="S253" s="3">
        <v>0</v>
      </c>
    </row>
    <row r="254" spans="1:22" ht="25.5">
      <c r="B254" s="4" t="s">
        <v>672</v>
      </c>
      <c r="C254" s="3" t="s">
        <v>21</v>
      </c>
      <c r="D254" s="3" t="s">
        <v>655</v>
      </c>
      <c r="E254" s="189" t="s">
        <v>661</v>
      </c>
      <c r="F254" s="3" t="s">
        <v>662</v>
      </c>
      <c r="G254" s="190" t="s">
        <v>25</v>
      </c>
      <c r="H254" s="209">
        <v>30000</v>
      </c>
      <c r="I254" s="4" t="s">
        <v>658</v>
      </c>
      <c r="J254" s="4" t="s">
        <v>27</v>
      </c>
      <c r="K254" s="192" t="s">
        <v>41</v>
      </c>
      <c r="L254" s="192" t="s">
        <v>465</v>
      </c>
      <c r="M254" s="3" t="s">
        <v>28</v>
      </c>
      <c r="N254" s="190" t="s">
        <v>659</v>
      </c>
      <c r="O254" s="193" t="s">
        <v>660</v>
      </c>
      <c r="P254" s="3" t="s">
        <v>108</v>
      </c>
      <c r="Q254" s="209">
        <v>30000</v>
      </c>
      <c r="R254" s="209">
        <v>0</v>
      </c>
      <c r="S254" s="3">
        <v>0</v>
      </c>
    </row>
    <row r="255" spans="1:22" ht="25.5">
      <c r="B255" s="4" t="s">
        <v>673</v>
      </c>
      <c r="C255" s="3" t="s">
        <v>21</v>
      </c>
      <c r="D255" s="3" t="s">
        <v>655</v>
      </c>
      <c r="E255" s="3" t="s">
        <v>663</v>
      </c>
      <c r="F255" s="3" t="s">
        <v>664</v>
      </c>
      <c r="G255" s="190" t="s">
        <v>25</v>
      </c>
      <c r="H255" s="209">
        <v>100000</v>
      </c>
      <c r="I255" s="4" t="s">
        <v>658</v>
      </c>
      <c r="J255" s="4" t="s">
        <v>27</v>
      </c>
      <c r="K255" s="192" t="s">
        <v>41</v>
      </c>
      <c r="L255" s="192" t="s">
        <v>465</v>
      </c>
      <c r="M255" s="3" t="s">
        <v>28</v>
      </c>
      <c r="N255" s="190" t="s">
        <v>659</v>
      </c>
      <c r="O255" s="193" t="s">
        <v>660</v>
      </c>
      <c r="P255" s="3" t="s">
        <v>108</v>
      </c>
      <c r="Q255" s="209">
        <v>100000</v>
      </c>
      <c r="R255" s="209">
        <v>0</v>
      </c>
      <c r="S255" s="3">
        <v>0</v>
      </c>
    </row>
    <row r="256" spans="1:22">
      <c r="B256" s="4" t="s">
        <v>674</v>
      </c>
      <c r="C256" s="3" t="s">
        <v>21</v>
      </c>
      <c r="D256" s="3" t="s">
        <v>655</v>
      </c>
      <c r="E256" s="3" t="s">
        <v>1744</v>
      </c>
      <c r="F256" s="3" t="s">
        <v>1745</v>
      </c>
      <c r="G256" s="190" t="s">
        <v>210</v>
      </c>
      <c r="H256" s="209">
        <v>160000</v>
      </c>
      <c r="I256" s="4" t="s">
        <v>658</v>
      </c>
      <c r="J256" s="4" t="s">
        <v>27</v>
      </c>
      <c r="K256" s="192">
        <v>44596</v>
      </c>
      <c r="L256" s="192">
        <v>44693</v>
      </c>
      <c r="M256" s="3" t="s">
        <v>28</v>
      </c>
      <c r="N256" s="190" t="s">
        <v>1897</v>
      </c>
      <c r="O256" s="193"/>
      <c r="P256" s="3" t="s">
        <v>151</v>
      </c>
      <c r="Q256" s="209">
        <v>160000</v>
      </c>
      <c r="R256" s="209">
        <v>0</v>
      </c>
      <c r="S256" s="3">
        <v>0</v>
      </c>
    </row>
    <row r="257" spans="2:20" ht="38.25">
      <c r="B257" s="4" t="s">
        <v>675</v>
      </c>
      <c r="C257" s="3" t="s">
        <v>21</v>
      </c>
      <c r="D257" s="3" t="s">
        <v>655</v>
      </c>
      <c r="E257" s="3" t="s">
        <v>665</v>
      </c>
      <c r="F257" s="3" t="s">
        <v>666</v>
      </c>
      <c r="G257" s="4" t="s">
        <v>667</v>
      </c>
      <c r="H257" s="209">
        <v>6655139</v>
      </c>
      <c r="I257" s="4" t="s">
        <v>658</v>
      </c>
      <c r="J257" s="4" t="s">
        <v>53</v>
      </c>
      <c r="K257" s="192">
        <v>44742</v>
      </c>
      <c r="L257" s="192">
        <v>44834</v>
      </c>
      <c r="M257" s="3" t="s">
        <v>28</v>
      </c>
      <c r="N257" s="190" t="s">
        <v>668</v>
      </c>
      <c r="O257" s="5"/>
      <c r="P257" s="3" t="s">
        <v>31</v>
      </c>
      <c r="Q257" s="209">
        <v>1509036</v>
      </c>
      <c r="R257" s="209">
        <v>5146103</v>
      </c>
      <c r="S257" s="3">
        <v>0</v>
      </c>
    </row>
    <row r="258" spans="2:20" ht="38.25">
      <c r="B258" s="4" t="s">
        <v>676</v>
      </c>
      <c r="C258" s="3" t="s">
        <v>21</v>
      </c>
      <c r="D258" s="3" t="s">
        <v>655</v>
      </c>
      <c r="E258" s="3" t="s">
        <v>1752</v>
      </c>
      <c r="F258" s="3" t="s">
        <v>669</v>
      </c>
      <c r="G258" s="4" t="s">
        <v>670</v>
      </c>
      <c r="H258" s="209">
        <v>5200000</v>
      </c>
      <c r="I258" s="4" t="s">
        <v>658</v>
      </c>
      <c r="J258" s="4" t="s">
        <v>53</v>
      </c>
      <c r="K258" s="192">
        <v>44803</v>
      </c>
      <c r="L258" s="192">
        <v>44895</v>
      </c>
      <c r="M258" s="3" t="s">
        <v>28</v>
      </c>
      <c r="N258" s="190" t="s">
        <v>668</v>
      </c>
      <c r="O258" s="5"/>
      <c r="P258" s="3" t="s">
        <v>151</v>
      </c>
      <c r="Q258" s="209">
        <v>350000</v>
      </c>
      <c r="R258" s="209">
        <v>4850000</v>
      </c>
      <c r="S258" s="3">
        <v>0</v>
      </c>
    </row>
    <row r="259" spans="2:20" ht="25.5">
      <c r="B259" s="4" t="s">
        <v>1746</v>
      </c>
      <c r="C259" s="3" t="s">
        <v>21</v>
      </c>
      <c r="D259" s="3" t="s">
        <v>655</v>
      </c>
      <c r="E259" s="189" t="s">
        <v>1566</v>
      </c>
      <c r="F259" s="189" t="s">
        <v>1567</v>
      </c>
      <c r="G259" s="190" t="s">
        <v>436</v>
      </c>
      <c r="H259" s="209">
        <v>80000</v>
      </c>
      <c r="I259" s="4" t="s">
        <v>658</v>
      </c>
      <c r="J259" s="4" t="s">
        <v>27</v>
      </c>
      <c r="K259" s="192">
        <v>44651</v>
      </c>
      <c r="L259" s="192">
        <v>44712</v>
      </c>
      <c r="M259" s="3" t="s">
        <v>28</v>
      </c>
      <c r="N259" s="190" t="s">
        <v>1568</v>
      </c>
      <c r="O259" s="193" t="s">
        <v>1569</v>
      </c>
      <c r="P259" s="3" t="s">
        <v>138</v>
      </c>
      <c r="Q259" s="209">
        <v>80000</v>
      </c>
      <c r="R259" s="209">
        <v>0</v>
      </c>
      <c r="S259" s="3">
        <v>0</v>
      </c>
    </row>
    <row r="260" spans="2:20" ht="25.5">
      <c r="B260" s="4" t="s">
        <v>1747</v>
      </c>
      <c r="C260" s="3" t="s">
        <v>21</v>
      </c>
      <c r="D260" s="3" t="s">
        <v>655</v>
      </c>
      <c r="E260" s="189" t="s">
        <v>1570</v>
      </c>
      <c r="F260" s="189" t="s">
        <v>1567</v>
      </c>
      <c r="G260" s="190" t="s">
        <v>436</v>
      </c>
      <c r="H260" s="209">
        <v>67200</v>
      </c>
      <c r="I260" s="4" t="s">
        <v>658</v>
      </c>
      <c r="J260" s="4" t="s">
        <v>27</v>
      </c>
      <c r="K260" s="192">
        <v>44803</v>
      </c>
      <c r="L260" s="192">
        <v>44865</v>
      </c>
      <c r="M260" s="3" t="s">
        <v>28</v>
      </c>
      <c r="N260" s="190" t="s">
        <v>1898</v>
      </c>
      <c r="O260" s="193" t="s">
        <v>1569</v>
      </c>
      <c r="P260" s="3" t="s">
        <v>138</v>
      </c>
      <c r="Q260" s="209">
        <v>67200</v>
      </c>
      <c r="R260" s="209">
        <v>0</v>
      </c>
      <c r="S260" s="3">
        <v>0</v>
      </c>
    </row>
    <row r="261" spans="2:20" ht="25.5">
      <c r="B261" s="4" t="s">
        <v>1748</v>
      </c>
      <c r="C261" s="3" t="s">
        <v>21</v>
      </c>
      <c r="D261" s="3" t="s">
        <v>655</v>
      </c>
      <c r="E261" s="3" t="s">
        <v>248</v>
      </c>
      <c r="F261" s="3"/>
      <c r="G261" s="4"/>
      <c r="H261" s="209">
        <v>828206</v>
      </c>
      <c r="I261" s="4" t="s">
        <v>658</v>
      </c>
      <c r="J261" s="4"/>
      <c r="K261" s="4"/>
      <c r="L261" s="192"/>
      <c r="M261" s="3"/>
      <c r="N261" s="190" t="s">
        <v>659</v>
      </c>
      <c r="O261" s="5"/>
      <c r="P261" s="3"/>
      <c r="Q261" s="209">
        <v>828206</v>
      </c>
      <c r="R261" s="209">
        <v>0</v>
      </c>
      <c r="S261" s="3">
        <v>0</v>
      </c>
    </row>
    <row r="262" spans="2:20" ht="25.5">
      <c r="B262" s="4" t="s">
        <v>1748</v>
      </c>
      <c r="C262" s="3" t="s">
        <v>21</v>
      </c>
      <c r="D262" s="3" t="s">
        <v>505</v>
      </c>
      <c r="E262" s="3" t="s">
        <v>1921</v>
      </c>
      <c r="F262" s="3" t="s">
        <v>891</v>
      </c>
      <c r="G262" s="4" t="s">
        <v>25</v>
      </c>
      <c r="H262" s="209">
        <v>0</v>
      </c>
      <c r="I262" s="4" t="s">
        <v>658</v>
      </c>
      <c r="J262" s="4" t="s">
        <v>695</v>
      </c>
      <c r="K262" s="4"/>
      <c r="L262" s="192"/>
      <c r="M262" s="3" t="s">
        <v>128</v>
      </c>
      <c r="N262" s="190"/>
      <c r="O262" s="5" t="s">
        <v>1782</v>
      </c>
      <c r="P262" s="3" t="s">
        <v>401</v>
      </c>
      <c r="Q262" s="209"/>
      <c r="R262" s="209"/>
      <c r="S262" s="3"/>
    </row>
    <row r="263" spans="2:20" ht="76.5">
      <c r="B263" s="4" t="s">
        <v>1816</v>
      </c>
      <c r="C263" s="3" t="s">
        <v>21</v>
      </c>
      <c r="D263" s="3" t="s">
        <v>655</v>
      </c>
      <c r="E263" s="3" t="s">
        <v>1817</v>
      </c>
      <c r="F263" s="3" t="s">
        <v>1818</v>
      </c>
      <c r="G263" s="4" t="s">
        <v>25</v>
      </c>
      <c r="H263" s="209">
        <v>224062.86</v>
      </c>
      <c r="I263" s="4" t="s">
        <v>658</v>
      </c>
      <c r="J263" s="4" t="s">
        <v>27</v>
      </c>
      <c r="K263" s="192">
        <v>44701</v>
      </c>
      <c r="L263" s="192" t="s">
        <v>1899</v>
      </c>
      <c r="M263" s="3" t="s">
        <v>28</v>
      </c>
      <c r="N263" s="190" t="s">
        <v>484</v>
      </c>
      <c r="O263" s="5"/>
      <c r="P263" s="3" t="s">
        <v>116</v>
      </c>
      <c r="Q263" s="209">
        <v>224062.86</v>
      </c>
      <c r="R263" s="209">
        <v>0</v>
      </c>
      <c r="S263" s="3">
        <v>0</v>
      </c>
    </row>
    <row r="264" spans="2:20">
      <c r="B264" s="250"/>
      <c r="C264" s="250"/>
      <c r="D264" s="250"/>
      <c r="E264" s="5" t="s">
        <v>330</v>
      </c>
      <c r="F264" s="272"/>
      <c r="G264" s="272"/>
      <c r="H264" s="273">
        <f>SUM(H253:H263)</f>
        <v>13412607.859999999</v>
      </c>
      <c r="I264" s="272"/>
      <c r="J264" s="272"/>
      <c r="K264" s="272"/>
      <c r="L264" s="272"/>
      <c r="M264" s="272"/>
      <c r="N264" s="274"/>
      <c r="O264" s="272"/>
      <c r="P264" s="272"/>
      <c r="Q264" s="273">
        <f>SUM(Q253:Q263)</f>
        <v>3416504.86</v>
      </c>
      <c r="R264" s="273">
        <f>SUM(R253:R263)</f>
        <v>9996103</v>
      </c>
      <c r="S264" s="272">
        <f>SUM(S253:S263)</f>
        <v>0</v>
      </c>
      <c r="T264" s="300"/>
    </row>
    <row r="265" spans="2:20">
      <c r="H265" s="301"/>
    </row>
    <row r="270" spans="2:20" ht="15.75">
      <c r="B270" s="275"/>
      <c r="C270" s="276" t="s">
        <v>677</v>
      </c>
      <c r="D270" s="277"/>
      <c r="E270" s="277" t="s">
        <v>332</v>
      </c>
    </row>
    <row r="271" spans="2:20" ht="25.5">
      <c r="B271" s="4" t="s">
        <v>681</v>
      </c>
      <c r="C271" s="3" t="s">
        <v>333</v>
      </c>
      <c r="D271" s="3" t="s">
        <v>406</v>
      </c>
      <c r="E271" s="3" t="s">
        <v>678</v>
      </c>
      <c r="F271" s="3" t="s">
        <v>679</v>
      </c>
      <c r="G271" s="4" t="s">
        <v>680</v>
      </c>
      <c r="H271" s="209">
        <v>922500</v>
      </c>
      <c r="I271" s="4" t="s">
        <v>658</v>
      </c>
      <c r="J271" s="4" t="s">
        <v>27</v>
      </c>
      <c r="K271" s="192" t="s">
        <v>465</v>
      </c>
      <c r="L271" s="192" t="s">
        <v>465</v>
      </c>
      <c r="M271" s="3" t="s">
        <v>28</v>
      </c>
      <c r="N271" s="190" t="s">
        <v>659</v>
      </c>
      <c r="O271" s="5"/>
      <c r="P271" s="3" t="s">
        <v>151</v>
      </c>
      <c r="Q271" s="209">
        <v>922500</v>
      </c>
      <c r="R271" s="209">
        <v>0</v>
      </c>
      <c r="S271" s="3">
        <v>0</v>
      </c>
    </row>
    <row r="272" spans="2:20">
      <c r="B272" s="250"/>
      <c r="C272" s="250"/>
      <c r="D272" s="250"/>
      <c r="E272" s="252" t="s">
        <v>616</v>
      </c>
      <c r="F272" s="252"/>
      <c r="G272" s="252"/>
      <c r="H272" s="251">
        <f>SUM(H271)</f>
        <v>922500</v>
      </c>
      <c r="I272" s="252"/>
      <c r="J272" s="252"/>
      <c r="K272" s="252"/>
      <c r="L272" s="252"/>
      <c r="M272" s="252"/>
      <c r="N272" s="253"/>
      <c r="O272" s="252"/>
      <c r="P272" s="252"/>
      <c r="Q272" s="251">
        <f>SUM(Q271)</f>
        <v>922500</v>
      </c>
      <c r="R272" s="251">
        <f>SUM(R271)</f>
        <v>0</v>
      </c>
      <c r="S272" s="252">
        <f>SUM(S271)</f>
        <v>0</v>
      </c>
    </row>
    <row r="275" spans="2:20" ht="15.75">
      <c r="B275" s="275"/>
      <c r="C275" s="261" t="s">
        <v>682</v>
      </c>
      <c r="D275" s="262"/>
      <c r="E275" s="262" t="s">
        <v>618</v>
      </c>
    </row>
    <row r="276" spans="2:20" ht="38.25">
      <c r="B276" s="4" t="s">
        <v>687</v>
      </c>
      <c r="C276" s="3" t="s">
        <v>619</v>
      </c>
      <c r="D276" s="3" t="s">
        <v>655</v>
      </c>
      <c r="E276" s="3" t="s">
        <v>683</v>
      </c>
      <c r="F276" s="3" t="s">
        <v>684</v>
      </c>
      <c r="G276" s="4" t="s">
        <v>210</v>
      </c>
      <c r="H276" s="209">
        <v>261149126</v>
      </c>
      <c r="I276" s="4" t="s">
        <v>658</v>
      </c>
      <c r="J276" s="4" t="s">
        <v>53</v>
      </c>
      <c r="K276" s="192">
        <v>44896</v>
      </c>
      <c r="L276" s="192">
        <v>44985</v>
      </c>
      <c r="M276" s="3" t="s">
        <v>28</v>
      </c>
      <c r="N276" s="4" t="s">
        <v>1750</v>
      </c>
      <c r="O276" s="5" t="s">
        <v>685</v>
      </c>
      <c r="P276" s="3" t="s">
        <v>31</v>
      </c>
      <c r="Q276" s="209">
        <v>500000</v>
      </c>
      <c r="R276" s="209">
        <v>15000000</v>
      </c>
      <c r="S276" s="214">
        <f>H276-Q276-R276</f>
        <v>245649126</v>
      </c>
    </row>
    <row r="277" spans="2:20" ht="38.25">
      <c r="B277" s="4" t="s">
        <v>688</v>
      </c>
      <c r="C277" s="3" t="s">
        <v>619</v>
      </c>
      <c r="D277" s="3" t="s">
        <v>655</v>
      </c>
      <c r="E277" s="3" t="s">
        <v>1766</v>
      </c>
      <c r="F277" s="3" t="s">
        <v>686</v>
      </c>
      <c r="G277" s="4" t="s">
        <v>115</v>
      </c>
      <c r="H277" s="209">
        <v>0</v>
      </c>
      <c r="I277" s="4" t="s">
        <v>658</v>
      </c>
      <c r="J277" s="4" t="s">
        <v>53</v>
      </c>
      <c r="K277" s="192"/>
      <c r="L277" s="192">
        <v>44576</v>
      </c>
      <c r="M277" s="3" t="s">
        <v>28</v>
      </c>
      <c r="N277" s="4" t="s">
        <v>1751</v>
      </c>
      <c r="O277" s="5" t="s">
        <v>685</v>
      </c>
      <c r="P277" s="3" t="s">
        <v>31</v>
      </c>
      <c r="Q277" s="209">
        <v>0</v>
      </c>
      <c r="R277" s="209">
        <v>0</v>
      </c>
      <c r="S277" s="214">
        <v>0</v>
      </c>
    </row>
    <row r="278" spans="2:20" ht="51">
      <c r="B278" s="4" t="s">
        <v>1767</v>
      </c>
      <c r="C278" s="182" t="s">
        <v>619</v>
      </c>
      <c r="D278" s="3" t="s">
        <v>655</v>
      </c>
      <c r="E278" s="3" t="s">
        <v>1765</v>
      </c>
      <c r="F278" s="195" t="s">
        <v>686</v>
      </c>
      <c r="G278" s="227" t="s">
        <v>105</v>
      </c>
      <c r="H278" s="228">
        <v>0</v>
      </c>
      <c r="I278" s="4" t="s">
        <v>658</v>
      </c>
      <c r="J278" s="4" t="s">
        <v>53</v>
      </c>
      <c r="K278" s="192"/>
      <c r="L278" s="192">
        <v>44576</v>
      </c>
      <c r="M278" s="3" t="s">
        <v>28</v>
      </c>
      <c r="N278" s="4" t="s">
        <v>1751</v>
      </c>
      <c r="O278" s="5" t="s">
        <v>685</v>
      </c>
      <c r="P278" s="3" t="s">
        <v>31</v>
      </c>
      <c r="Q278" s="278">
        <v>0</v>
      </c>
      <c r="R278" s="278">
        <v>0</v>
      </c>
      <c r="S278" s="214">
        <v>0</v>
      </c>
    </row>
    <row r="279" spans="2:20">
      <c r="B279" s="250"/>
      <c r="C279" s="250"/>
      <c r="D279" s="250"/>
      <c r="E279" s="5" t="s">
        <v>651</v>
      </c>
      <c r="F279" s="250"/>
      <c r="G279" s="250"/>
      <c r="H279" s="251">
        <f>SUM(H276:H278)</f>
        <v>261149126</v>
      </c>
      <c r="I279" s="252"/>
      <c r="J279" s="252"/>
      <c r="K279" s="252"/>
      <c r="L279" s="252"/>
      <c r="M279" s="252"/>
      <c r="N279" s="253"/>
      <c r="O279" s="252"/>
      <c r="P279" s="252"/>
      <c r="Q279" s="251">
        <f>SUM(Q276:Q278)</f>
        <v>500000</v>
      </c>
      <c r="R279" s="251">
        <f>SUM(R276:R278)</f>
        <v>15000000</v>
      </c>
      <c r="S279" s="269">
        <f>SUM(S276:S278)</f>
        <v>245649126</v>
      </c>
      <c r="T279" s="300"/>
    </row>
    <row r="285" spans="2:20" ht="18" customHeight="1">
      <c r="B285" s="279"/>
      <c r="C285" s="279" t="s">
        <v>689</v>
      </c>
      <c r="D285" s="280"/>
      <c r="E285" s="280" t="s">
        <v>690</v>
      </c>
    </row>
    <row r="286" spans="2:20" ht="36">
      <c r="B286" s="279"/>
      <c r="C286" s="279" t="s">
        <v>691</v>
      </c>
      <c r="D286" s="280"/>
      <c r="E286" s="280" t="s">
        <v>18</v>
      </c>
    </row>
    <row r="287" spans="2:20" ht="18">
      <c r="B287" s="279"/>
      <c r="C287" s="280"/>
      <c r="D287" s="280"/>
    </row>
    <row r="288" spans="2:20" ht="18">
      <c r="B288" s="279"/>
      <c r="C288" s="281" t="s">
        <v>692</v>
      </c>
      <c r="D288" s="282"/>
      <c r="E288" s="282" t="s">
        <v>20</v>
      </c>
    </row>
    <row r="289" spans="2:19" ht="25.5">
      <c r="B289" s="2" t="s">
        <v>1128</v>
      </c>
      <c r="C289" s="3" t="s">
        <v>21</v>
      </c>
      <c r="D289" s="3" t="s">
        <v>22</v>
      </c>
      <c r="E289" s="219" t="s">
        <v>693</v>
      </c>
      <c r="F289" s="219" t="s">
        <v>694</v>
      </c>
      <c r="G289" s="220" t="s">
        <v>25</v>
      </c>
      <c r="H289" s="209">
        <v>3000</v>
      </c>
      <c r="I289" s="4" t="s">
        <v>26</v>
      </c>
      <c r="J289" s="4" t="s">
        <v>695</v>
      </c>
      <c r="K289" s="192" t="s">
        <v>41</v>
      </c>
      <c r="L289" s="192" t="s">
        <v>41</v>
      </c>
      <c r="M289" s="3" t="s">
        <v>128</v>
      </c>
      <c r="N289" s="192" t="s">
        <v>41</v>
      </c>
      <c r="O289" s="207"/>
      <c r="P289" s="3" t="s">
        <v>138</v>
      </c>
      <c r="Q289" s="209">
        <v>3000</v>
      </c>
      <c r="R289" s="209">
        <v>0</v>
      </c>
      <c r="S289" s="3"/>
    </row>
    <row r="290" spans="2:19" ht="25.5">
      <c r="B290" s="2" t="s">
        <v>1129</v>
      </c>
      <c r="C290" s="3" t="s">
        <v>21</v>
      </c>
      <c r="D290" s="3" t="s">
        <v>22</v>
      </c>
      <c r="E290" s="219" t="s">
        <v>696</v>
      </c>
      <c r="F290" s="219" t="s">
        <v>697</v>
      </c>
      <c r="G290" s="220" t="s">
        <v>25</v>
      </c>
      <c r="H290" s="209">
        <v>9900</v>
      </c>
      <c r="I290" s="4" t="s">
        <v>26</v>
      </c>
      <c r="J290" s="4" t="s">
        <v>695</v>
      </c>
      <c r="K290" s="192" t="s">
        <v>41</v>
      </c>
      <c r="L290" s="192" t="s">
        <v>41</v>
      </c>
      <c r="M290" s="3" t="s">
        <v>128</v>
      </c>
      <c r="N290" s="192" t="s">
        <v>41</v>
      </c>
      <c r="O290" s="207"/>
      <c r="P290" s="3" t="s">
        <v>138</v>
      </c>
      <c r="Q290" s="209">
        <v>9900</v>
      </c>
      <c r="R290" s="209">
        <v>0</v>
      </c>
      <c r="S290" s="3"/>
    </row>
    <row r="291" spans="2:19" ht="25.5">
      <c r="B291" s="2" t="s">
        <v>1130</v>
      </c>
      <c r="C291" s="3" t="s">
        <v>21</v>
      </c>
      <c r="D291" s="3" t="s">
        <v>34</v>
      </c>
      <c r="E291" s="219" t="s">
        <v>698</v>
      </c>
      <c r="F291" s="219" t="s">
        <v>699</v>
      </c>
      <c r="G291" s="220" t="s">
        <v>25</v>
      </c>
      <c r="H291" s="209">
        <v>3000</v>
      </c>
      <c r="I291" s="4" t="s">
        <v>26</v>
      </c>
      <c r="J291" s="4" t="s">
        <v>695</v>
      </c>
      <c r="K291" s="192" t="s">
        <v>41</v>
      </c>
      <c r="L291" s="192" t="s">
        <v>41</v>
      </c>
      <c r="M291" s="3" t="s">
        <v>128</v>
      </c>
      <c r="N291" s="247" t="s">
        <v>41</v>
      </c>
      <c r="O291" s="207"/>
      <c r="P291" s="3" t="s">
        <v>138</v>
      </c>
      <c r="Q291" s="209">
        <v>3000</v>
      </c>
      <c r="R291" s="209">
        <v>0</v>
      </c>
      <c r="S291" s="3"/>
    </row>
    <row r="292" spans="2:19" ht="25.5">
      <c r="B292" s="2" t="s">
        <v>1131</v>
      </c>
      <c r="C292" s="3" t="s">
        <v>21</v>
      </c>
      <c r="D292" s="3" t="s">
        <v>34</v>
      </c>
      <c r="E292" s="219" t="s">
        <v>700</v>
      </c>
      <c r="F292" s="219" t="s">
        <v>701</v>
      </c>
      <c r="G292" s="220" t="s">
        <v>25</v>
      </c>
      <c r="H292" s="209">
        <v>1500</v>
      </c>
      <c r="I292" s="4" t="s">
        <v>26</v>
      </c>
      <c r="J292" s="4" t="s">
        <v>695</v>
      </c>
      <c r="K292" s="192" t="s">
        <v>41</v>
      </c>
      <c r="L292" s="192" t="s">
        <v>41</v>
      </c>
      <c r="M292" s="3" t="s">
        <v>128</v>
      </c>
      <c r="N292" s="247" t="s">
        <v>41</v>
      </c>
      <c r="O292" s="207"/>
      <c r="P292" s="3" t="s">
        <v>138</v>
      </c>
      <c r="Q292" s="209">
        <v>1500</v>
      </c>
      <c r="R292" s="209">
        <v>0</v>
      </c>
      <c r="S292" s="3"/>
    </row>
    <row r="293" spans="2:19" ht="25.5">
      <c r="B293" s="2" t="s">
        <v>1132</v>
      </c>
      <c r="C293" s="3" t="s">
        <v>21</v>
      </c>
      <c r="D293" s="3" t="s">
        <v>34</v>
      </c>
      <c r="E293" s="219" t="s">
        <v>702</v>
      </c>
      <c r="F293" s="219" t="s">
        <v>703</v>
      </c>
      <c r="G293" s="220" t="s">
        <v>25</v>
      </c>
      <c r="H293" s="209">
        <v>30000</v>
      </c>
      <c r="I293" s="4" t="s">
        <v>26</v>
      </c>
      <c r="J293" s="4" t="s">
        <v>695</v>
      </c>
      <c r="K293" s="192" t="s">
        <v>41</v>
      </c>
      <c r="L293" s="192" t="s">
        <v>41</v>
      </c>
      <c r="M293" s="3" t="s">
        <v>128</v>
      </c>
      <c r="N293" s="247" t="s">
        <v>41</v>
      </c>
      <c r="O293" s="207"/>
      <c r="P293" s="3" t="s">
        <v>129</v>
      </c>
      <c r="Q293" s="209">
        <v>30000</v>
      </c>
      <c r="R293" s="209">
        <v>0</v>
      </c>
      <c r="S293" s="3"/>
    </row>
    <row r="294" spans="2:19" ht="25.5">
      <c r="B294" s="2" t="s">
        <v>1133</v>
      </c>
      <c r="C294" s="3" t="s">
        <v>21</v>
      </c>
      <c r="D294" s="3" t="s">
        <v>34</v>
      </c>
      <c r="E294" s="219" t="s">
        <v>704</v>
      </c>
      <c r="F294" s="219" t="s">
        <v>705</v>
      </c>
      <c r="G294" s="220" t="s">
        <v>25</v>
      </c>
      <c r="H294" s="209">
        <v>65000</v>
      </c>
      <c r="I294" s="4" t="s">
        <v>26</v>
      </c>
      <c r="J294" s="4" t="s">
        <v>695</v>
      </c>
      <c r="K294" s="192">
        <v>44683</v>
      </c>
      <c r="L294" s="192">
        <v>44713</v>
      </c>
      <c r="M294" s="3" t="s">
        <v>128</v>
      </c>
      <c r="N294" s="221" t="s">
        <v>101</v>
      </c>
      <c r="O294" s="6"/>
      <c r="P294" s="3" t="s">
        <v>129</v>
      </c>
      <c r="Q294" s="209">
        <v>65000</v>
      </c>
      <c r="R294" s="209">
        <v>0</v>
      </c>
      <c r="S294" s="3"/>
    </row>
    <row r="295" spans="2:19" ht="25.5">
      <c r="B295" s="2" t="s">
        <v>1134</v>
      </c>
      <c r="C295" s="3" t="s">
        <v>21</v>
      </c>
      <c r="D295" s="3" t="s">
        <v>34</v>
      </c>
      <c r="E295" s="219" t="s">
        <v>706</v>
      </c>
      <c r="F295" s="219" t="s">
        <v>707</v>
      </c>
      <c r="G295" s="220" t="s">
        <v>25</v>
      </c>
      <c r="H295" s="209">
        <v>25000</v>
      </c>
      <c r="I295" s="4" t="s">
        <v>26</v>
      </c>
      <c r="J295" s="4" t="s">
        <v>695</v>
      </c>
      <c r="K295" s="192">
        <v>44683</v>
      </c>
      <c r="L295" s="192">
        <v>44713</v>
      </c>
      <c r="M295" s="3" t="s">
        <v>128</v>
      </c>
      <c r="N295" s="221" t="s">
        <v>101</v>
      </c>
      <c r="O295" s="218"/>
      <c r="P295" s="3" t="s">
        <v>129</v>
      </c>
      <c r="Q295" s="209">
        <v>25000</v>
      </c>
      <c r="R295" s="209">
        <v>0</v>
      </c>
      <c r="S295" s="3"/>
    </row>
    <row r="296" spans="2:19">
      <c r="B296" s="2" t="s">
        <v>1135</v>
      </c>
      <c r="C296" s="3" t="s">
        <v>21</v>
      </c>
      <c r="D296" s="3" t="s">
        <v>22</v>
      </c>
      <c r="E296" s="198" t="s">
        <v>708</v>
      </c>
      <c r="F296" s="198" t="s">
        <v>709</v>
      </c>
      <c r="G296" s="199" t="s">
        <v>25</v>
      </c>
      <c r="H296" s="200">
        <v>500</v>
      </c>
      <c r="I296" s="4" t="s">
        <v>26</v>
      </c>
      <c r="J296" s="4" t="s">
        <v>695</v>
      </c>
      <c r="K296" s="192" t="s">
        <v>149</v>
      </c>
      <c r="L296" s="204" t="s">
        <v>149</v>
      </c>
      <c r="M296" s="3" t="s">
        <v>128</v>
      </c>
      <c r="N296" s="204" t="s">
        <v>149</v>
      </c>
      <c r="O296" s="202"/>
      <c r="P296" s="3" t="s">
        <v>129</v>
      </c>
      <c r="Q296" s="200">
        <v>500</v>
      </c>
      <c r="R296" s="200">
        <v>0</v>
      </c>
      <c r="S296" s="3"/>
    </row>
    <row r="297" spans="2:19">
      <c r="B297" s="2" t="s">
        <v>1136</v>
      </c>
      <c r="C297" s="3" t="s">
        <v>21</v>
      </c>
      <c r="D297" s="3" t="s">
        <v>34</v>
      </c>
      <c r="E297" s="219" t="s">
        <v>710</v>
      </c>
      <c r="F297" s="219" t="s">
        <v>49</v>
      </c>
      <c r="G297" s="220" t="s">
        <v>25</v>
      </c>
      <c r="H297" s="209">
        <v>16000</v>
      </c>
      <c r="I297" s="4" t="s">
        <v>26</v>
      </c>
      <c r="J297" s="4" t="s">
        <v>695</v>
      </c>
      <c r="K297" s="192">
        <v>44652</v>
      </c>
      <c r="L297" s="192">
        <v>44682</v>
      </c>
      <c r="M297" s="3" t="s">
        <v>128</v>
      </c>
      <c r="N297" s="221" t="s">
        <v>711</v>
      </c>
      <c r="O297" s="218"/>
      <c r="P297" s="3" t="s">
        <v>129</v>
      </c>
      <c r="Q297" s="209">
        <v>16000</v>
      </c>
      <c r="R297" s="209">
        <v>0</v>
      </c>
      <c r="S297" s="3"/>
    </row>
    <row r="298" spans="2:19" ht="25.5">
      <c r="B298" s="2" t="s">
        <v>1137</v>
      </c>
      <c r="C298" s="3" t="s">
        <v>21</v>
      </c>
      <c r="D298" s="3" t="s">
        <v>34</v>
      </c>
      <c r="E298" s="219" t="s">
        <v>712</v>
      </c>
      <c r="F298" s="219" t="s">
        <v>713</v>
      </c>
      <c r="G298" s="220" t="s">
        <v>25</v>
      </c>
      <c r="H298" s="209">
        <v>1000</v>
      </c>
      <c r="I298" s="4" t="s">
        <v>26</v>
      </c>
      <c r="J298" s="4" t="s">
        <v>695</v>
      </c>
      <c r="K298" s="192" t="s">
        <v>41</v>
      </c>
      <c r="L298" s="192" t="s">
        <v>41</v>
      </c>
      <c r="M298" s="3" t="s">
        <v>128</v>
      </c>
      <c r="N298" s="221" t="s">
        <v>41</v>
      </c>
      <c r="O298" s="218"/>
      <c r="P298" s="3" t="s">
        <v>129</v>
      </c>
      <c r="Q298" s="209">
        <v>1000</v>
      </c>
      <c r="R298" s="209">
        <v>0</v>
      </c>
      <c r="S298" s="3"/>
    </row>
    <row r="299" spans="2:19">
      <c r="B299" s="2" t="s">
        <v>1138</v>
      </c>
      <c r="C299" s="3" t="s">
        <v>21</v>
      </c>
      <c r="D299" s="3" t="s">
        <v>34</v>
      </c>
      <c r="E299" s="219" t="s">
        <v>714</v>
      </c>
      <c r="F299" s="219" t="s">
        <v>715</v>
      </c>
      <c r="G299" s="220" t="s">
        <v>25</v>
      </c>
      <c r="H299" s="209">
        <v>55500</v>
      </c>
      <c r="I299" s="4" t="s">
        <v>26</v>
      </c>
      <c r="J299" s="4" t="s">
        <v>695</v>
      </c>
      <c r="K299" s="192">
        <v>44636</v>
      </c>
      <c r="L299" s="192">
        <v>44666</v>
      </c>
      <c r="M299" s="3" t="s">
        <v>128</v>
      </c>
      <c r="N299" s="224" t="s">
        <v>68</v>
      </c>
      <c r="O299" s="6"/>
      <c r="P299" s="3" t="s">
        <v>728</v>
      </c>
      <c r="Q299" s="209">
        <v>55500</v>
      </c>
      <c r="R299" s="209">
        <v>0</v>
      </c>
      <c r="S299" s="3"/>
    </row>
    <row r="300" spans="2:19" ht="25.5">
      <c r="B300" s="2" t="s">
        <v>1139</v>
      </c>
      <c r="C300" s="3" t="s">
        <v>21</v>
      </c>
      <c r="D300" s="3" t="s">
        <v>34</v>
      </c>
      <c r="E300" s="219" t="s">
        <v>716</v>
      </c>
      <c r="F300" s="219" t="s">
        <v>717</v>
      </c>
      <c r="G300" s="220" t="s">
        <v>25</v>
      </c>
      <c r="H300" s="209">
        <v>10000</v>
      </c>
      <c r="I300" s="4" t="s">
        <v>26</v>
      </c>
      <c r="J300" s="4" t="s">
        <v>695</v>
      </c>
      <c r="K300" s="192" t="s">
        <v>41</v>
      </c>
      <c r="L300" s="192" t="s">
        <v>41</v>
      </c>
      <c r="M300" s="3" t="s">
        <v>128</v>
      </c>
      <c r="N300" s="247" t="s">
        <v>41</v>
      </c>
      <c r="O300" s="6"/>
      <c r="P300" s="3" t="s">
        <v>728</v>
      </c>
      <c r="Q300" s="209">
        <v>10000</v>
      </c>
      <c r="R300" s="209">
        <v>0</v>
      </c>
      <c r="S300" s="3"/>
    </row>
    <row r="301" spans="2:19" ht="25.5">
      <c r="B301" s="2" t="s">
        <v>1140</v>
      </c>
      <c r="C301" s="3" t="s">
        <v>21</v>
      </c>
      <c r="D301" s="3" t="s">
        <v>34</v>
      </c>
      <c r="E301" s="219" t="s">
        <v>718</v>
      </c>
      <c r="F301" s="219" t="s">
        <v>719</v>
      </c>
      <c r="G301" s="220" t="s">
        <v>25</v>
      </c>
      <c r="H301" s="209">
        <v>2450</v>
      </c>
      <c r="I301" s="4" t="s">
        <v>26</v>
      </c>
      <c r="J301" s="4" t="s">
        <v>695</v>
      </c>
      <c r="K301" s="192" t="s">
        <v>41</v>
      </c>
      <c r="L301" s="192" t="s">
        <v>41</v>
      </c>
      <c r="M301" s="3" t="s">
        <v>128</v>
      </c>
      <c r="N301" s="247" t="s">
        <v>63</v>
      </c>
      <c r="O301" s="207"/>
      <c r="P301" s="3" t="s">
        <v>169</v>
      </c>
      <c r="Q301" s="209">
        <v>2450</v>
      </c>
      <c r="R301" s="209">
        <v>0</v>
      </c>
      <c r="S301" s="3"/>
    </row>
    <row r="302" spans="2:19" ht="25.5">
      <c r="B302" s="2" t="s">
        <v>1141</v>
      </c>
      <c r="C302" s="3" t="s">
        <v>21</v>
      </c>
      <c r="D302" s="3" t="s">
        <v>34</v>
      </c>
      <c r="E302" s="219" t="s">
        <v>720</v>
      </c>
      <c r="F302" s="219" t="s">
        <v>721</v>
      </c>
      <c r="G302" s="220" t="s">
        <v>25</v>
      </c>
      <c r="H302" s="209">
        <v>15900</v>
      </c>
      <c r="I302" s="4" t="s">
        <v>26</v>
      </c>
      <c r="J302" s="4" t="s">
        <v>695</v>
      </c>
      <c r="K302" s="192" t="s">
        <v>41</v>
      </c>
      <c r="L302" s="192" t="s">
        <v>41</v>
      </c>
      <c r="M302" s="3" t="s">
        <v>128</v>
      </c>
      <c r="N302" s="247" t="s">
        <v>101</v>
      </c>
      <c r="O302" s="207"/>
      <c r="P302" s="3" t="s">
        <v>169</v>
      </c>
      <c r="Q302" s="209">
        <v>15900</v>
      </c>
      <c r="R302" s="209">
        <v>0</v>
      </c>
      <c r="S302" s="3"/>
    </row>
    <row r="303" spans="2:19" ht="25.5">
      <c r="B303" s="2" t="s">
        <v>1142</v>
      </c>
      <c r="C303" s="3" t="s">
        <v>21</v>
      </c>
      <c r="D303" s="3" t="s">
        <v>22</v>
      </c>
      <c r="E303" s="219" t="s">
        <v>722</v>
      </c>
      <c r="F303" s="219" t="s">
        <v>723</v>
      </c>
      <c r="G303" s="220" t="s">
        <v>25</v>
      </c>
      <c r="H303" s="209">
        <v>21100</v>
      </c>
      <c r="I303" s="4" t="s">
        <v>26</v>
      </c>
      <c r="J303" s="4" t="s">
        <v>695</v>
      </c>
      <c r="K303" s="192" t="s">
        <v>41</v>
      </c>
      <c r="L303" s="192" t="s">
        <v>41</v>
      </c>
      <c r="M303" s="3" t="s">
        <v>128</v>
      </c>
      <c r="N303" s="192" t="s">
        <v>41</v>
      </c>
      <c r="O303" s="205"/>
      <c r="P303" s="3" t="s">
        <v>169</v>
      </c>
      <c r="Q303" s="209">
        <v>21100</v>
      </c>
      <c r="R303" s="209">
        <v>0</v>
      </c>
      <c r="S303" s="3"/>
    </row>
    <row r="304" spans="2:19">
      <c r="B304" s="2" t="s">
        <v>1143</v>
      </c>
      <c r="C304" s="3" t="s">
        <v>21</v>
      </c>
      <c r="D304" s="3" t="s">
        <v>34</v>
      </c>
      <c r="E304" s="219" t="s">
        <v>724</v>
      </c>
      <c r="F304" s="219" t="s">
        <v>725</v>
      </c>
      <c r="G304" s="220" t="s">
        <v>25</v>
      </c>
      <c r="H304" s="209">
        <v>6500</v>
      </c>
      <c r="I304" s="4" t="s">
        <v>26</v>
      </c>
      <c r="J304" s="4" t="s">
        <v>695</v>
      </c>
      <c r="K304" s="192">
        <v>44681</v>
      </c>
      <c r="L304" s="192">
        <v>44711</v>
      </c>
      <c r="M304" s="3" t="s">
        <v>128</v>
      </c>
      <c r="N304" s="224" t="s">
        <v>711</v>
      </c>
      <c r="O304" s="205"/>
      <c r="P304" s="3" t="s">
        <v>169</v>
      </c>
      <c r="Q304" s="209">
        <v>6500</v>
      </c>
      <c r="R304" s="209">
        <v>0</v>
      </c>
      <c r="S304" s="3"/>
    </row>
    <row r="305" spans="2:19" ht="25.5">
      <c r="B305" s="2" t="s">
        <v>1144</v>
      </c>
      <c r="C305" s="3" t="s">
        <v>21</v>
      </c>
      <c r="D305" s="3" t="s">
        <v>22</v>
      </c>
      <c r="E305" s="219" t="s">
        <v>726</v>
      </c>
      <c r="F305" s="219" t="s">
        <v>727</v>
      </c>
      <c r="G305" s="220" t="s">
        <v>25</v>
      </c>
      <c r="H305" s="209">
        <v>30000</v>
      </c>
      <c r="I305" s="4" t="s">
        <v>26</v>
      </c>
      <c r="J305" s="4" t="s">
        <v>695</v>
      </c>
      <c r="K305" s="192" t="s">
        <v>41</v>
      </c>
      <c r="L305" s="192" t="s">
        <v>41</v>
      </c>
      <c r="M305" s="3" t="s">
        <v>128</v>
      </c>
      <c r="N305" s="192" t="s">
        <v>41</v>
      </c>
      <c r="O305" s="207"/>
      <c r="P305" s="3" t="s">
        <v>728</v>
      </c>
      <c r="Q305" s="209">
        <v>30000</v>
      </c>
      <c r="R305" s="209">
        <v>0</v>
      </c>
      <c r="S305" s="3"/>
    </row>
    <row r="306" spans="2:19">
      <c r="B306" s="2" t="s">
        <v>1145</v>
      </c>
      <c r="C306" s="3" t="s">
        <v>21</v>
      </c>
      <c r="D306" s="3" t="s">
        <v>34</v>
      </c>
      <c r="E306" s="219" t="s">
        <v>1922</v>
      </c>
      <c r="F306" s="219" t="s">
        <v>730</v>
      </c>
      <c r="G306" s="220" t="s">
        <v>25</v>
      </c>
      <c r="H306" s="209">
        <v>0</v>
      </c>
      <c r="I306" s="4" t="s">
        <v>26</v>
      </c>
      <c r="J306" s="4" t="s">
        <v>695</v>
      </c>
      <c r="K306" s="192">
        <v>44894</v>
      </c>
      <c r="L306" s="192">
        <v>44924</v>
      </c>
      <c r="M306" s="3" t="s">
        <v>28</v>
      </c>
      <c r="N306" s="224" t="s">
        <v>149</v>
      </c>
      <c r="O306" s="205"/>
      <c r="P306" s="3" t="s">
        <v>169</v>
      </c>
      <c r="Q306" s="209">
        <v>0</v>
      </c>
      <c r="R306" s="209">
        <v>0</v>
      </c>
      <c r="S306" s="3"/>
    </row>
    <row r="307" spans="2:19" ht="25.5">
      <c r="B307" s="2" t="s">
        <v>1146</v>
      </c>
      <c r="C307" s="3" t="s">
        <v>21</v>
      </c>
      <c r="D307" s="3" t="s">
        <v>34</v>
      </c>
      <c r="E307" s="219" t="s">
        <v>731</v>
      </c>
      <c r="F307" s="219" t="s">
        <v>732</v>
      </c>
      <c r="G307" s="220" t="s">
        <v>25</v>
      </c>
      <c r="H307" s="209">
        <v>7500</v>
      </c>
      <c r="I307" s="4" t="s">
        <v>26</v>
      </c>
      <c r="J307" s="4" t="s">
        <v>695</v>
      </c>
      <c r="K307" s="192" t="s">
        <v>41</v>
      </c>
      <c r="L307" s="192" t="s">
        <v>41</v>
      </c>
      <c r="M307" s="3" t="s">
        <v>128</v>
      </c>
      <c r="N307" s="247" t="s">
        <v>101</v>
      </c>
      <c r="O307" s="207"/>
      <c r="P307" s="3" t="s">
        <v>169</v>
      </c>
      <c r="Q307" s="209">
        <v>7500</v>
      </c>
      <c r="R307" s="209">
        <v>0</v>
      </c>
      <c r="S307" s="3"/>
    </row>
    <row r="308" spans="2:19" ht="25.5">
      <c r="B308" s="2" t="s">
        <v>1147</v>
      </c>
      <c r="C308" s="3" t="s">
        <v>21</v>
      </c>
      <c r="D308" s="3" t="s">
        <v>34</v>
      </c>
      <c r="E308" s="219" t="s">
        <v>733</v>
      </c>
      <c r="F308" s="219" t="s">
        <v>734</v>
      </c>
      <c r="G308" s="220" t="s">
        <v>25</v>
      </c>
      <c r="H308" s="209">
        <v>5000</v>
      </c>
      <c r="I308" s="4" t="s">
        <v>26</v>
      </c>
      <c r="J308" s="4" t="s">
        <v>695</v>
      </c>
      <c r="K308" s="192" t="s">
        <v>41</v>
      </c>
      <c r="L308" s="192" t="s">
        <v>41</v>
      </c>
      <c r="M308" s="3" t="s">
        <v>128</v>
      </c>
      <c r="N308" s="247" t="s">
        <v>101</v>
      </c>
      <c r="O308" s="207" t="s">
        <v>735</v>
      </c>
      <c r="P308" s="3" t="s">
        <v>169</v>
      </c>
      <c r="Q308" s="209">
        <v>5000</v>
      </c>
      <c r="R308" s="209">
        <v>0</v>
      </c>
      <c r="S308" s="3"/>
    </row>
    <row r="309" spans="2:19" ht="25.5">
      <c r="B309" s="2" t="s">
        <v>1148</v>
      </c>
      <c r="C309" s="3" t="s">
        <v>21</v>
      </c>
      <c r="D309" s="3" t="s">
        <v>34</v>
      </c>
      <c r="E309" s="3" t="s">
        <v>736</v>
      </c>
      <c r="F309" s="3" t="s">
        <v>737</v>
      </c>
      <c r="G309" s="4" t="s">
        <v>25</v>
      </c>
      <c r="H309" s="209">
        <v>24100</v>
      </c>
      <c r="I309" s="4" t="s">
        <v>26</v>
      </c>
      <c r="J309" s="4" t="s">
        <v>695</v>
      </c>
      <c r="K309" s="192" t="s">
        <v>41</v>
      </c>
      <c r="L309" s="192" t="s">
        <v>41</v>
      </c>
      <c r="M309" s="3" t="s">
        <v>128</v>
      </c>
      <c r="N309" s="224" t="s">
        <v>101</v>
      </c>
      <c r="O309" s="5"/>
      <c r="P309" s="3" t="s">
        <v>129</v>
      </c>
      <c r="Q309" s="209">
        <v>24100</v>
      </c>
      <c r="R309" s="209">
        <v>0</v>
      </c>
      <c r="S309" s="3"/>
    </row>
    <row r="310" spans="2:19" ht="25.5">
      <c r="B310" s="2" t="s">
        <v>1149</v>
      </c>
      <c r="C310" s="3" t="s">
        <v>21</v>
      </c>
      <c r="D310" s="3" t="s">
        <v>34</v>
      </c>
      <c r="E310" s="219" t="s">
        <v>738</v>
      </c>
      <c r="F310" s="219" t="s">
        <v>739</v>
      </c>
      <c r="G310" s="220" t="s">
        <v>25</v>
      </c>
      <c r="H310" s="209">
        <v>15000</v>
      </c>
      <c r="I310" s="4" t="s">
        <v>26</v>
      </c>
      <c r="J310" s="4" t="s">
        <v>695</v>
      </c>
      <c r="K310" s="192" t="s">
        <v>41</v>
      </c>
      <c r="L310" s="192" t="s">
        <v>41</v>
      </c>
      <c r="M310" s="3" t="s">
        <v>128</v>
      </c>
      <c r="N310" s="247" t="s">
        <v>101</v>
      </c>
      <c r="O310" s="207" t="s">
        <v>735</v>
      </c>
      <c r="P310" s="3" t="s">
        <v>129</v>
      </c>
      <c r="Q310" s="209">
        <v>15000</v>
      </c>
      <c r="R310" s="209">
        <v>0</v>
      </c>
      <c r="S310" s="3"/>
    </row>
    <row r="311" spans="2:19" ht="25.5">
      <c r="B311" s="2" t="s">
        <v>1150</v>
      </c>
      <c r="C311" s="3" t="s">
        <v>21</v>
      </c>
      <c r="D311" s="3" t="s">
        <v>22</v>
      </c>
      <c r="E311" s="219" t="s">
        <v>740</v>
      </c>
      <c r="F311" s="219" t="s">
        <v>741</v>
      </c>
      <c r="G311" s="220" t="s">
        <v>25</v>
      </c>
      <c r="H311" s="209">
        <v>133530.57</v>
      </c>
      <c r="I311" s="4" t="s">
        <v>26</v>
      </c>
      <c r="J311" s="4" t="s">
        <v>695</v>
      </c>
      <c r="K311" s="192" t="s">
        <v>41</v>
      </c>
      <c r="L311" s="192" t="s">
        <v>41</v>
      </c>
      <c r="M311" s="3" t="s">
        <v>28</v>
      </c>
      <c r="N311" s="192" t="s">
        <v>41</v>
      </c>
      <c r="O311" s="229"/>
      <c r="P311" s="3" t="s">
        <v>116</v>
      </c>
      <c r="Q311" s="230">
        <v>133530.57</v>
      </c>
      <c r="R311" s="209">
        <v>0</v>
      </c>
      <c r="S311" s="3"/>
    </row>
    <row r="312" spans="2:19" ht="25.5">
      <c r="B312" s="2" t="s">
        <v>1151</v>
      </c>
      <c r="C312" s="3" t="s">
        <v>21</v>
      </c>
      <c r="D312" s="3" t="s">
        <v>22</v>
      </c>
      <c r="E312" s="219" t="s">
        <v>742</v>
      </c>
      <c r="F312" s="219" t="s">
        <v>743</v>
      </c>
      <c r="G312" s="220" t="s">
        <v>25</v>
      </c>
      <c r="H312" s="209">
        <v>50645</v>
      </c>
      <c r="I312" s="4" t="s">
        <v>26</v>
      </c>
      <c r="J312" s="4" t="s">
        <v>695</v>
      </c>
      <c r="K312" s="192" t="s">
        <v>41</v>
      </c>
      <c r="L312" s="192" t="s">
        <v>41</v>
      </c>
      <c r="M312" s="3" t="s">
        <v>128</v>
      </c>
      <c r="N312" s="192" t="s">
        <v>41</v>
      </c>
      <c r="O312" s="207"/>
      <c r="P312" s="3" t="s">
        <v>728</v>
      </c>
      <c r="Q312" s="209">
        <v>50645</v>
      </c>
      <c r="R312" s="209">
        <v>0</v>
      </c>
      <c r="S312" s="3"/>
    </row>
    <row r="313" spans="2:19" ht="38.25">
      <c r="B313" s="2" t="s">
        <v>1152</v>
      </c>
      <c r="C313" s="3" t="s">
        <v>21</v>
      </c>
      <c r="D313" s="3" t="s">
        <v>34</v>
      </c>
      <c r="E313" s="219" t="s">
        <v>744</v>
      </c>
      <c r="F313" s="219" t="s">
        <v>745</v>
      </c>
      <c r="G313" s="220" t="s">
        <v>25</v>
      </c>
      <c r="H313" s="209">
        <v>82122</v>
      </c>
      <c r="I313" s="4" t="s">
        <v>26</v>
      </c>
      <c r="J313" s="4" t="s">
        <v>695</v>
      </c>
      <c r="K313" s="192" t="s">
        <v>41</v>
      </c>
      <c r="L313" s="192" t="s">
        <v>41</v>
      </c>
      <c r="M313" s="3" t="s">
        <v>128</v>
      </c>
      <c r="N313" s="247" t="s">
        <v>711</v>
      </c>
      <c r="O313" s="207"/>
      <c r="P313" s="3" t="s">
        <v>138</v>
      </c>
      <c r="Q313" s="209">
        <v>60000</v>
      </c>
      <c r="R313" s="209">
        <v>22122</v>
      </c>
      <c r="S313" s="3"/>
    </row>
    <row r="314" spans="2:19">
      <c r="B314" s="2" t="s">
        <v>1153</v>
      </c>
      <c r="C314" s="3" t="s">
        <v>21</v>
      </c>
      <c r="D314" s="3" t="s">
        <v>34</v>
      </c>
      <c r="E314" s="219" t="s">
        <v>746</v>
      </c>
      <c r="F314" s="219" t="s">
        <v>747</v>
      </c>
      <c r="G314" s="220" t="s">
        <v>25</v>
      </c>
      <c r="H314" s="209">
        <v>1500</v>
      </c>
      <c r="I314" s="4" t="s">
        <v>26</v>
      </c>
      <c r="J314" s="4" t="s">
        <v>695</v>
      </c>
      <c r="K314" s="192">
        <v>44687</v>
      </c>
      <c r="L314" s="192">
        <v>44717</v>
      </c>
      <c r="M314" s="3" t="s">
        <v>128</v>
      </c>
      <c r="N314" s="224" t="s">
        <v>101</v>
      </c>
      <c r="O314" s="205"/>
      <c r="P314" s="3" t="s">
        <v>728</v>
      </c>
      <c r="Q314" s="209">
        <v>1500</v>
      </c>
      <c r="R314" s="209">
        <v>0</v>
      </c>
      <c r="S314" s="3"/>
    </row>
    <row r="315" spans="2:19" ht="25.5">
      <c r="B315" s="2" t="s">
        <v>1154</v>
      </c>
      <c r="C315" s="3" t="s">
        <v>21</v>
      </c>
      <c r="D315" s="3" t="s">
        <v>34</v>
      </c>
      <c r="E315" s="219" t="s">
        <v>748</v>
      </c>
      <c r="F315" s="219" t="s">
        <v>749</v>
      </c>
      <c r="G315" s="220" t="s">
        <v>25</v>
      </c>
      <c r="H315" s="209">
        <v>35000</v>
      </c>
      <c r="I315" s="4" t="s">
        <v>26</v>
      </c>
      <c r="J315" s="4" t="s">
        <v>695</v>
      </c>
      <c r="K315" s="192" t="s">
        <v>41</v>
      </c>
      <c r="L315" s="192" t="s">
        <v>41</v>
      </c>
      <c r="M315" s="3" t="s">
        <v>128</v>
      </c>
      <c r="N315" s="224" t="s">
        <v>101</v>
      </c>
      <c r="O315" s="6" t="s">
        <v>750</v>
      </c>
      <c r="P315" s="3" t="s">
        <v>728</v>
      </c>
      <c r="Q315" s="209">
        <v>35000</v>
      </c>
      <c r="R315" s="209">
        <v>0</v>
      </c>
      <c r="S315" s="3"/>
    </row>
    <row r="316" spans="2:19" ht="25.5">
      <c r="B316" s="2" t="s">
        <v>1155</v>
      </c>
      <c r="C316" s="3" t="s">
        <v>21</v>
      </c>
      <c r="D316" s="3" t="s">
        <v>102</v>
      </c>
      <c r="E316" s="3" t="s">
        <v>751</v>
      </c>
      <c r="F316" s="3" t="s">
        <v>749</v>
      </c>
      <c r="G316" s="4" t="s">
        <v>117</v>
      </c>
      <c r="H316" s="209">
        <v>30000</v>
      </c>
      <c r="I316" s="4" t="s">
        <v>26</v>
      </c>
      <c r="J316" s="4" t="s">
        <v>695</v>
      </c>
      <c r="K316" s="192">
        <v>44636</v>
      </c>
      <c r="L316" s="192">
        <v>44666</v>
      </c>
      <c r="M316" s="3" t="s">
        <v>128</v>
      </c>
      <c r="N316" s="4" t="s">
        <v>118</v>
      </c>
      <c r="O316" s="6" t="s">
        <v>750</v>
      </c>
      <c r="P316" s="3" t="s">
        <v>728</v>
      </c>
      <c r="Q316" s="209">
        <v>30000</v>
      </c>
      <c r="R316" s="209">
        <v>0</v>
      </c>
      <c r="S316" s="214"/>
    </row>
    <row r="317" spans="2:19" ht="25.5">
      <c r="B317" s="2" t="s">
        <v>1156</v>
      </c>
      <c r="C317" s="3" t="s">
        <v>21</v>
      </c>
      <c r="D317" s="3" t="s">
        <v>22</v>
      </c>
      <c r="E317" s="219" t="s">
        <v>752</v>
      </c>
      <c r="F317" s="219" t="s">
        <v>753</v>
      </c>
      <c r="G317" s="220" t="s">
        <v>25</v>
      </c>
      <c r="H317" s="209">
        <v>3000</v>
      </c>
      <c r="I317" s="4" t="s">
        <v>26</v>
      </c>
      <c r="J317" s="4" t="s">
        <v>695</v>
      </c>
      <c r="K317" s="192" t="s">
        <v>41</v>
      </c>
      <c r="L317" s="192" t="s">
        <v>41</v>
      </c>
      <c r="M317" s="3" t="s">
        <v>128</v>
      </c>
      <c r="N317" s="192" t="s">
        <v>41</v>
      </c>
      <c r="O317" s="207"/>
      <c r="P317" s="3" t="s">
        <v>728</v>
      </c>
      <c r="Q317" s="209">
        <v>3000</v>
      </c>
      <c r="R317" s="209">
        <v>0</v>
      </c>
      <c r="S317" s="3"/>
    </row>
    <row r="318" spans="2:19" ht="25.5">
      <c r="B318" s="2" t="s">
        <v>1157</v>
      </c>
      <c r="C318" s="3" t="s">
        <v>21</v>
      </c>
      <c r="D318" s="3" t="s">
        <v>22</v>
      </c>
      <c r="E318" s="219" t="s">
        <v>754</v>
      </c>
      <c r="F318" s="219" t="s">
        <v>755</v>
      </c>
      <c r="G318" s="220" t="s">
        <v>25</v>
      </c>
      <c r="H318" s="209">
        <v>6900</v>
      </c>
      <c r="I318" s="4" t="s">
        <v>26</v>
      </c>
      <c r="J318" s="4" t="s">
        <v>695</v>
      </c>
      <c r="K318" s="192" t="s">
        <v>41</v>
      </c>
      <c r="L318" s="192" t="s">
        <v>41</v>
      </c>
      <c r="M318" s="3" t="s">
        <v>128</v>
      </c>
      <c r="N318" s="192" t="s">
        <v>41</v>
      </c>
      <c r="O318" s="205"/>
      <c r="P318" s="3" t="s">
        <v>138</v>
      </c>
      <c r="Q318" s="209">
        <v>6900</v>
      </c>
      <c r="R318" s="209">
        <v>0</v>
      </c>
      <c r="S318" s="3"/>
    </row>
    <row r="319" spans="2:19" ht="25.5">
      <c r="B319" s="2" t="s">
        <v>1158</v>
      </c>
      <c r="C319" s="3" t="s">
        <v>21</v>
      </c>
      <c r="D319" s="3" t="s">
        <v>34</v>
      </c>
      <c r="E319" s="219" t="s">
        <v>756</v>
      </c>
      <c r="F319" s="219" t="s">
        <v>757</v>
      </c>
      <c r="G319" s="220" t="s">
        <v>25</v>
      </c>
      <c r="H319" s="209">
        <v>1540</v>
      </c>
      <c r="I319" s="4" t="s">
        <v>26</v>
      </c>
      <c r="J319" s="4" t="s">
        <v>695</v>
      </c>
      <c r="K319" s="192" t="s">
        <v>41</v>
      </c>
      <c r="L319" s="192" t="s">
        <v>41</v>
      </c>
      <c r="M319" s="3" t="s">
        <v>128</v>
      </c>
      <c r="N319" s="247" t="s">
        <v>149</v>
      </c>
      <c r="O319" s="207"/>
      <c r="P319" s="3" t="s">
        <v>138</v>
      </c>
      <c r="Q319" s="209">
        <v>1540</v>
      </c>
      <c r="R319" s="209">
        <v>0</v>
      </c>
      <c r="S319" s="3"/>
    </row>
    <row r="320" spans="2:19">
      <c r="B320" s="2" t="s">
        <v>1159</v>
      </c>
      <c r="C320" s="3" t="s">
        <v>21</v>
      </c>
      <c r="D320" s="3" t="s">
        <v>481</v>
      </c>
      <c r="E320" s="3" t="s">
        <v>758</v>
      </c>
      <c r="F320" s="3" t="s">
        <v>759</v>
      </c>
      <c r="G320" s="4" t="s">
        <v>25</v>
      </c>
      <c r="H320" s="209">
        <v>750</v>
      </c>
      <c r="I320" s="4" t="s">
        <v>26</v>
      </c>
      <c r="J320" s="4" t="s">
        <v>695</v>
      </c>
      <c r="K320" s="192">
        <v>44651</v>
      </c>
      <c r="L320" s="192">
        <v>44681</v>
      </c>
      <c r="M320" s="3" t="s">
        <v>473</v>
      </c>
      <c r="N320" s="4" t="s">
        <v>484</v>
      </c>
      <c r="O320" s="5"/>
      <c r="P320" s="3" t="s">
        <v>138</v>
      </c>
      <c r="Q320" s="209">
        <v>750</v>
      </c>
      <c r="R320" s="209">
        <v>0</v>
      </c>
      <c r="S320" s="3"/>
    </row>
    <row r="321" spans="2:19" ht="25.5">
      <c r="B321" s="2" t="s">
        <v>1160</v>
      </c>
      <c r="C321" s="3" t="s">
        <v>21</v>
      </c>
      <c r="D321" s="3" t="s">
        <v>489</v>
      </c>
      <c r="E321" s="3" t="s">
        <v>758</v>
      </c>
      <c r="F321" s="3" t="s">
        <v>759</v>
      </c>
      <c r="G321" s="4" t="s">
        <v>25</v>
      </c>
      <c r="H321" s="209">
        <v>400</v>
      </c>
      <c r="I321" s="4" t="s">
        <v>26</v>
      </c>
      <c r="J321" s="4" t="s">
        <v>695</v>
      </c>
      <c r="K321" s="192">
        <v>44620</v>
      </c>
      <c r="L321" s="192">
        <v>44650</v>
      </c>
      <c r="M321" s="3" t="s">
        <v>473</v>
      </c>
      <c r="N321" s="4" t="s">
        <v>486</v>
      </c>
      <c r="O321" s="5"/>
      <c r="P321" s="3" t="s">
        <v>138</v>
      </c>
      <c r="Q321" s="209">
        <v>400</v>
      </c>
      <c r="R321" s="209">
        <v>0</v>
      </c>
      <c r="S321" s="3"/>
    </row>
    <row r="322" spans="2:19" ht="38.25">
      <c r="B322" s="2" t="s">
        <v>1161</v>
      </c>
      <c r="C322" s="3" t="s">
        <v>21</v>
      </c>
      <c r="D322" s="3" t="s">
        <v>411</v>
      </c>
      <c r="E322" s="3" t="s">
        <v>760</v>
      </c>
      <c r="F322" s="3" t="s">
        <v>759</v>
      </c>
      <c r="G322" s="225" t="s">
        <v>25</v>
      </c>
      <c r="H322" s="209">
        <v>3000</v>
      </c>
      <c r="I322" s="4" t="s">
        <v>26</v>
      </c>
      <c r="J322" s="4" t="s">
        <v>695</v>
      </c>
      <c r="K322" s="192">
        <v>44620</v>
      </c>
      <c r="L322" s="192">
        <v>44650</v>
      </c>
      <c r="M322" s="3" t="s">
        <v>473</v>
      </c>
      <c r="N322" s="4" t="s">
        <v>761</v>
      </c>
      <c r="O322" s="5"/>
      <c r="P322" s="3" t="s">
        <v>138</v>
      </c>
      <c r="Q322" s="209">
        <v>3000</v>
      </c>
      <c r="R322" s="209">
        <v>0</v>
      </c>
      <c r="S322" s="3"/>
    </row>
    <row r="323" spans="2:19" ht="38.25">
      <c r="B323" s="2" t="s">
        <v>1162</v>
      </c>
      <c r="C323" s="3" t="s">
        <v>21</v>
      </c>
      <c r="D323" s="3" t="s">
        <v>411</v>
      </c>
      <c r="E323" s="219" t="s">
        <v>762</v>
      </c>
      <c r="F323" s="219" t="s">
        <v>759</v>
      </c>
      <c r="G323" s="220" t="s">
        <v>25</v>
      </c>
      <c r="H323" s="209">
        <v>5000</v>
      </c>
      <c r="I323" s="4" t="s">
        <v>26</v>
      </c>
      <c r="J323" s="4" t="s">
        <v>695</v>
      </c>
      <c r="K323" s="192">
        <v>44621</v>
      </c>
      <c r="L323" s="192">
        <v>44651</v>
      </c>
      <c r="M323" s="3" t="s">
        <v>473</v>
      </c>
      <c r="N323" s="4" t="s">
        <v>486</v>
      </c>
      <c r="O323" s="5"/>
      <c r="P323" s="3" t="s">
        <v>129</v>
      </c>
      <c r="Q323" s="209">
        <v>5000</v>
      </c>
      <c r="R323" s="209">
        <v>0</v>
      </c>
      <c r="S323" s="3"/>
    </row>
    <row r="324" spans="2:19" ht="25.5">
      <c r="B324" s="2" t="s">
        <v>1163</v>
      </c>
      <c r="C324" s="219" t="s">
        <v>21</v>
      </c>
      <c r="D324" s="3" t="s">
        <v>470</v>
      </c>
      <c r="E324" s="219" t="s">
        <v>763</v>
      </c>
      <c r="F324" s="219" t="s">
        <v>764</v>
      </c>
      <c r="G324" s="220" t="s">
        <v>25</v>
      </c>
      <c r="H324" s="230">
        <v>4000</v>
      </c>
      <c r="I324" s="4" t="s">
        <v>26</v>
      </c>
      <c r="J324" s="220" t="s">
        <v>695</v>
      </c>
      <c r="K324" s="283">
        <v>44563</v>
      </c>
      <c r="L324" s="192">
        <v>44593</v>
      </c>
      <c r="M324" s="3" t="s">
        <v>473</v>
      </c>
      <c r="N324" s="220" t="s">
        <v>528</v>
      </c>
      <c r="O324" s="5"/>
      <c r="P324" s="3" t="s">
        <v>129</v>
      </c>
      <c r="Q324" s="209">
        <v>3000</v>
      </c>
      <c r="R324" s="209">
        <v>1000</v>
      </c>
      <c r="S324" s="3"/>
    </row>
    <row r="325" spans="2:19">
      <c r="B325" s="2" t="s">
        <v>1164</v>
      </c>
      <c r="C325" s="3" t="s">
        <v>21</v>
      </c>
      <c r="D325" s="3" t="s">
        <v>765</v>
      </c>
      <c r="E325" s="3" t="s">
        <v>766</v>
      </c>
      <c r="F325" s="3" t="s">
        <v>767</v>
      </c>
      <c r="G325" s="4" t="s">
        <v>25</v>
      </c>
      <c r="H325" s="209">
        <v>1500</v>
      </c>
      <c r="I325" s="4" t="s">
        <v>26</v>
      </c>
      <c r="J325" s="4" t="s">
        <v>695</v>
      </c>
      <c r="K325" s="192"/>
      <c r="L325" s="4"/>
      <c r="M325" s="3" t="s">
        <v>128</v>
      </c>
      <c r="N325" s="4"/>
      <c r="O325" s="5"/>
      <c r="P325" s="3" t="s">
        <v>129</v>
      </c>
      <c r="Q325" s="209">
        <v>1500</v>
      </c>
      <c r="R325" s="209">
        <v>0</v>
      </c>
      <c r="S325" s="3"/>
    </row>
    <row r="326" spans="2:19" ht="25.5">
      <c r="B326" s="2" t="s">
        <v>1165</v>
      </c>
      <c r="C326" s="219" t="s">
        <v>21</v>
      </c>
      <c r="D326" s="3" t="s">
        <v>470</v>
      </c>
      <c r="E326" s="219" t="s">
        <v>768</v>
      </c>
      <c r="F326" s="219" t="s">
        <v>769</v>
      </c>
      <c r="G326" s="220" t="s">
        <v>25</v>
      </c>
      <c r="H326" s="230">
        <v>25000</v>
      </c>
      <c r="I326" s="4" t="s">
        <v>26</v>
      </c>
      <c r="J326" s="220" t="s">
        <v>695</v>
      </c>
      <c r="K326" s="192" t="s">
        <v>405</v>
      </c>
      <c r="L326" s="224" t="s">
        <v>405</v>
      </c>
      <c r="M326" s="3" t="s">
        <v>473</v>
      </c>
      <c r="N326" s="220" t="s">
        <v>528</v>
      </c>
      <c r="O326" s="6"/>
      <c r="P326" s="3" t="s">
        <v>129</v>
      </c>
      <c r="Q326" s="209">
        <v>15000</v>
      </c>
      <c r="R326" s="209">
        <v>10000</v>
      </c>
      <c r="S326" s="3"/>
    </row>
    <row r="327" spans="2:19" ht="25.5">
      <c r="B327" s="2" t="s">
        <v>1166</v>
      </c>
      <c r="C327" s="3" t="s">
        <v>21</v>
      </c>
      <c r="D327" s="3" t="s">
        <v>34</v>
      </c>
      <c r="E327" s="219" t="s">
        <v>770</v>
      </c>
      <c r="F327" s="219" t="s">
        <v>771</v>
      </c>
      <c r="G327" s="220" t="s">
        <v>25</v>
      </c>
      <c r="H327" s="209">
        <v>2000</v>
      </c>
      <c r="I327" s="4" t="s">
        <v>26</v>
      </c>
      <c r="J327" s="4" t="s">
        <v>695</v>
      </c>
      <c r="K327" s="192" t="s">
        <v>41</v>
      </c>
      <c r="L327" s="192" t="s">
        <v>41</v>
      </c>
      <c r="M327" s="3" t="s">
        <v>128</v>
      </c>
      <c r="N327" s="247" t="s">
        <v>149</v>
      </c>
      <c r="O327" s="6" t="s">
        <v>772</v>
      </c>
      <c r="P327" s="3" t="s">
        <v>129</v>
      </c>
      <c r="Q327" s="209">
        <v>2000</v>
      </c>
      <c r="R327" s="209">
        <v>0</v>
      </c>
      <c r="S327" s="3"/>
    </row>
    <row r="328" spans="2:19" ht="25.5">
      <c r="B328" s="2" t="s">
        <v>1167</v>
      </c>
      <c r="C328" s="3" t="s">
        <v>21</v>
      </c>
      <c r="D328" s="3" t="s">
        <v>411</v>
      </c>
      <c r="E328" s="3" t="s">
        <v>773</v>
      </c>
      <c r="F328" s="3" t="s">
        <v>774</v>
      </c>
      <c r="G328" s="225" t="s">
        <v>25</v>
      </c>
      <c r="H328" s="209">
        <v>3000</v>
      </c>
      <c r="I328" s="4" t="s">
        <v>26</v>
      </c>
      <c r="J328" s="4" t="s">
        <v>695</v>
      </c>
      <c r="K328" s="192">
        <v>44712</v>
      </c>
      <c r="L328" s="192">
        <v>44742</v>
      </c>
      <c r="M328" s="3" t="s">
        <v>128</v>
      </c>
      <c r="N328" s="4" t="s">
        <v>775</v>
      </c>
      <c r="O328" s="5"/>
      <c r="P328" s="3" t="s">
        <v>129</v>
      </c>
      <c r="Q328" s="209">
        <v>3000</v>
      </c>
      <c r="R328" s="209">
        <v>0</v>
      </c>
      <c r="S328" s="3"/>
    </row>
    <row r="329" spans="2:19" ht="25.5">
      <c r="B329" s="2" t="s">
        <v>1168</v>
      </c>
      <c r="C329" s="3" t="s">
        <v>21</v>
      </c>
      <c r="D329" s="3" t="s">
        <v>411</v>
      </c>
      <c r="E329" s="3" t="s">
        <v>776</v>
      </c>
      <c r="F329" s="3" t="s">
        <v>774</v>
      </c>
      <c r="G329" s="4" t="s">
        <v>25</v>
      </c>
      <c r="H329" s="209">
        <v>7500</v>
      </c>
      <c r="I329" s="4" t="s">
        <v>26</v>
      </c>
      <c r="J329" s="4" t="s">
        <v>695</v>
      </c>
      <c r="K329" s="192">
        <v>44621</v>
      </c>
      <c r="L329" s="192">
        <v>44651</v>
      </c>
      <c r="M329" s="3" t="s">
        <v>128</v>
      </c>
      <c r="N329" s="4" t="s">
        <v>486</v>
      </c>
      <c r="O329" s="5"/>
      <c r="P329" s="3" t="s">
        <v>129</v>
      </c>
      <c r="Q329" s="209">
        <v>7500</v>
      </c>
      <c r="R329" s="209">
        <v>0</v>
      </c>
      <c r="S329" s="3"/>
    </row>
    <row r="330" spans="2:19" ht="25.5">
      <c r="B330" s="2" t="s">
        <v>1169</v>
      </c>
      <c r="C330" s="3" t="s">
        <v>21</v>
      </c>
      <c r="D330" s="3" t="s">
        <v>34</v>
      </c>
      <c r="E330" s="3" t="s">
        <v>773</v>
      </c>
      <c r="F330" s="3" t="s">
        <v>774</v>
      </c>
      <c r="G330" s="4" t="s">
        <v>25</v>
      </c>
      <c r="H330" s="209">
        <v>5000</v>
      </c>
      <c r="I330" s="4" t="s">
        <v>26</v>
      </c>
      <c r="J330" s="4" t="s">
        <v>695</v>
      </c>
      <c r="K330" s="192">
        <v>44712</v>
      </c>
      <c r="L330" s="192">
        <v>44742</v>
      </c>
      <c r="M330" s="3" t="s">
        <v>128</v>
      </c>
      <c r="N330" s="4" t="s">
        <v>775</v>
      </c>
      <c r="O330" s="6" t="s">
        <v>772</v>
      </c>
      <c r="P330" s="3" t="s">
        <v>129</v>
      </c>
      <c r="Q330" s="209">
        <v>5000</v>
      </c>
      <c r="R330" s="209">
        <v>0</v>
      </c>
      <c r="S330" s="3"/>
    </row>
    <row r="331" spans="2:19" ht="25.5">
      <c r="B331" s="2" t="s">
        <v>1170</v>
      </c>
      <c r="C331" s="3" t="s">
        <v>21</v>
      </c>
      <c r="D331" s="3" t="s">
        <v>34</v>
      </c>
      <c r="E331" s="219" t="s">
        <v>777</v>
      </c>
      <c r="F331" s="219" t="s">
        <v>774</v>
      </c>
      <c r="G331" s="220" t="s">
        <v>25</v>
      </c>
      <c r="H331" s="209">
        <v>30000</v>
      </c>
      <c r="I331" s="4" t="s">
        <v>26</v>
      </c>
      <c r="J331" s="4" t="s">
        <v>695</v>
      </c>
      <c r="K331" s="192">
        <v>44727</v>
      </c>
      <c r="L331" s="192">
        <v>44757</v>
      </c>
      <c r="M331" s="3" t="s">
        <v>128</v>
      </c>
      <c r="N331" s="224" t="s">
        <v>68</v>
      </c>
      <c r="O331" s="6" t="s">
        <v>772</v>
      </c>
      <c r="P331" s="3" t="s">
        <v>129</v>
      </c>
      <c r="Q331" s="209">
        <v>30000</v>
      </c>
      <c r="R331" s="209">
        <v>0</v>
      </c>
      <c r="S331" s="3"/>
    </row>
    <row r="332" spans="2:19" ht="25.5">
      <c r="B332" s="2" t="s">
        <v>1171</v>
      </c>
      <c r="C332" s="3" t="s">
        <v>21</v>
      </c>
      <c r="D332" s="3" t="s">
        <v>34</v>
      </c>
      <c r="E332" s="219" t="s">
        <v>778</v>
      </c>
      <c r="F332" s="219" t="s">
        <v>779</v>
      </c>
      <c r="G332" s="220" t="s">
        <v>25</v>
      </c>
      <c r="H332" s="209">
        <v>3500</v>
      </c>
      <c r="I332" s="4" t="s">
        <v>26</v>
      </c>
      <c r="J332" s="4" t="s">
        <v>695</v>
      </c>
      <c r="K332" s="192" t="s">
        <v>41</v>
      </c>
      <c r="L332" s="192" t="s">
        <v>41</v>
      </c>
      <c r="M332" s="3" t="s">
        <v>128</v>
      </c>
      <c r="N332" s="247" t="s">
        <v>63</v>
      </c>
      <c r="O332" s="207" t="s">
        <v>772</v>
      </c>
      <c r="P332" s="3" t="s">
        <v>129</v>
      </c>
      <c r="Q332" s="209">
        <v>3500</v>
      </c>
      <c r="R332" s="209">
        <v>0</v>
      </c>
      <c r="S332" s="3"/>
    </row>
    <row r="333" spans="2:19" ht="25.5">
      <c r="B333" s="2" t="s">
        <v>1172</v>
      </c>
      <c r="C333" s="3" t="s">
        <v>21</v>
      </c>
      <c r="D333" s="3" t="s">
        <v>34</v>
      </c>
      <c r="E333" s="219" t="s">
        <v>780</v>
      </c>
      <c r="F333" s="219" t="s">
        <v>781</v>
      </c>
      <c r="G333" s="220" t="s">
        <v>25</v>
      </c>
      <c r="H333" s="209">
        <v>6200</v>
      </c>
      <c r="I333" s="4" t="s">
        <v>26</v>
      </c>
      <c r="J333" s="4" t="s">
        <v>695</v>
      </c>
      <c r="K333" s="192" t="s">
        <v>41</v>
      </c>
      <c r="L333" s="192" t="s">
        <v>41</v>
      </c>
      <c r="M333" s="3" t="s">
        <v>128</v>
      </c>
      <c r="N333" s="247" t="s">
        <v>149</v>
      </c>
      <c r="O333" s="207" t="s">
        <v>772</v>
      </c>
      <c r="P333" s="3" t="s">
        <v>138</v>
      </c>
      <c r="Q333" s="209">
        <v>6200</v>
      </c>
      <c r="R333" s="209">
        <v>0</v>
      </c>
      <c r="S333" s="3"/>
    </row>
    <row r="334" spans="2:19" ht="25.5">
      <c r="B334" s="2" t="s">
        <v>1173</v>
      </c>
      <c r="C334" s="3" t="s">
        <v>21</v>
      </c>
      <c r="D334" s="3" t="s">
        <v>34</v>
      </c>
      <c r="E334" s="219" t="s">
        <v>782</v>
      </c>
      <c r="F334" s="219" t="s">
        <v>783</v>
      </c>
      <c r="G334" s="220" t="s">
        <v>25</v>
      </c>
      <c r="H334" s="209">
        <v>12500</v>
      </c>
      <c r="I334" s="4" t="s">
        <v>26</v>
      </c>
      <c r="J334" s="4" t="s">
        <v>695</v>
      </c>
      <c r="K334" s="192" t="s">
        <v>41</v>
      </c>
      <c r="L334" s="192" t="s">
        <v>41</v>
      </c>
      <c r="M334" s="3" t="s">
        <v>128</v>
      </c>
      <c r="N334" s="247" t="s">
        <v>68</v>
      </c>
      <c r="O334" s="207"/>
      <c r="P334" s="3" t="s">
        <v>138</v>
      </c>
      <c r="Q334" s="209">
        <v>12500</v>
      </c>
      <c r="R334" s="209">
        <v>0</v>
      </c>
      <c r="S334" s="3"/>
    </row>
    <row r="335" spans="2:19" ht="51">
      <c r="B335" s="2" t="s">
        <v>1174</v>
      </c>
      <c r="C335" s="3" t="s">
        <v>21</v>
      </c>
      <c r="D335" s="3" t="s">
        <v>456</v>
      </c>
      <c r="E335" s="3" t="s">
        <v>784</v>
      </c>
      <c r="F335" s="212" t="s">
        <v>785</v>
      </c>
      <c r="G335" s="268" t="s">
        <v>25</v>
      </c>
      <c r="H335" s="209">
        <v>10000</v>
      </c>
      <c r="I335" s="4" t="s">
        <v>26</v>
      </c>
      <c r="J335" s="4" t="s">
        <v>695</v>
      </c>
      <c r="K335" s="192">
        <v>44804</v>
      </c>
      <c r="L335" s="192">
        <v>44834</v>
      </c>
      <c r="M335" s="3" t="s">
        <v>128</v>
      </c>
      <c r="N335" s="4" t="s">
        <v>786</v>
      </c>
      <c r="O335" s="5"/>
      <c r="P335" s="3" t="s">
        <v>138</v>
      </c>
      <c r="Q335" s="209">
        <v>10000</v>
      </c>
      <c r="R335" s="209">
        <v>0</v>
      </c>
      <c r="S335" s="3"/>
    </row>
    <row r="336" spans="2:19" ht="25.5">
      <c r="B336" s="2" t="s">
        <v>1175</v>
      </c>
      <c r="C336" s="3" t="s">
        <v>21</v>
      </c>
      <c r="D336" s="3" t="s">
        <v>34</v>
      </c>
      <c r="E336" s="219" t="s">
        <v>787</v>
      </c>
      <c r="F336" s="219" t="s">
        <v>788</v>
      </c>
      <c r="G336" s="220" t="s">
        <v>25</v>
      </c>
      <c r="H336" s="209">
        <v>2000</v>
      </c>
      <c r="I336" s="4" t="s">
        <v>26</v>
      </c>
      <c r="J336" s="4" t="s">
        <v>695</v>
      </c>
      <c r="K336" s="192">
        <v>44637</v>
      </c>
      <c r="L336" s="192">
        <v>44667</v>
      </c>
      <c r="M336" s="3" t="s">
        <v>128</v>
      </c>
      <c r="N336" s="224" t="s">
        <v>711</v>
      </c>
      <c r="O336" s="205"/>
      <c r="P336" s="3" t="s">
        <v>138</v>
      </c>
      <c r="Q336" s="209">
        <v>2000</v>
      </c>
      <c r="R336" s="209">
        <v>0</v>
      </c>
      <c r="S336" s="3"/>
    </row>
    <row r="337" spans="2:19">
      <c r="B337" s="2" t="s">
        <v>1176</v>
      </c>
      <c r="C337" s="3" t="s">
        <v>21</v>
      </c>
      <c r="D337" s="3" t="s">
        <v>34</v>
      </c>
      <c r="E337" s="219" t="s">
        <v>789</v>
      </c>
      <c r="F337" s="219" t="s">
        <v>790</v>
      </c>
      <c r="G337" s="220" t="s">
        <v>25</v>
      </c>
      <c r="H337" s="209">
        <v>7000</v>
      </c>
      <c r="I337" s="4" t="s">
        <v>26</v>
      </c>
      <c r="J337" s="4" t="s">
        <v>695</v>
      </c>
      <c r="K337" s="192">
        <v>44683</v>
      </c>
      <c r="L337" s="192">
        <v>44713</v>
      </c>
      <c r="M337" s="3" t="s">
        <v>128</v>
      </c>
      <c r="N337" s="224" t="s">
        <v>149</v>
      </c>
      <c r="O337" s="205"/>
      <c r="P337" s="3" t="s">
        <v>138</v>
      </c>
      <c r="Q337" s="209">
        <v>7000</v>
      </c>
      <c r="R337" s="209">
        <v>0</v>
      </c>
      <c r="S337" s="3"/>
    </row>
    <row r="338" spans="2:19" ht="25.5">
      <c r="B338" s="2" t="s">
        <v>1177</v>
      </c>
      <c r="C338" s="3" t="s">
        <v>21</v>
      </c>
      <c r="D338" s="3" t="s">
        <v>34</v>
      </c>
      <c r="E338" s="219" t="s">
        <v>791</v>
      </c>
      <c r="F338" s="219" t="s">
        <v>792</v>
      </c>
      <c r="G338" s="220" t="s">
        <v>25</v>
      </c>
      <c r="H338" s="209">
        <v>3000</v>
      </c>
      <c r="I338" s="4" t="s">
        <v>26</v>
      </c>
      <c r="J338" s="4" t="s">
        <v>695</v>
      </c>
      <c r="K338" s="192" t="s">
        <v>41</v>
      </c>
      <c r="L338" s="192" t="s">
        <v>41</v>
      </c>
      <c r="M338" s="3" t="s">
        <v>128</v>
      </c>
      <c r="N338" s="247" t="s">
        <v>63</v>
      </c>
      <c r="O338" s="207"/>
      <c r="P338" s="3" t="s">
        <v>138</v>
      </c>
      <c r="Q338" s="209">
        <v>3000</v>
      </c>
      <c r="R338" s="209">
        <v>0</v>
      </c>
      <c r="S338" s="3"/>
    </row>
    <row r="339" spans="2:19" ht="25.5">
      <c r="B339" s="2" t="s">
        <v>1178</v>
      </c>
      <c r="C339" s="3" t="s">
        <v>21</v>
      </c>
      <c r="D339" s="3" t="s">
        <v>22</v>
      </c>
      <c r="E339" s="219" t="s">
        <v>793</v>
      </c>
      <c r="F339" s="219" t="s">
        <v>794</v>
      </c>
      <c r="G339" s="220" t="s">
        <v>25</v>
      </c>
      <c r="H339" s="209">
        <v>9000</v>
      </c>
      <c r="I339" s="4" t="s">
        <v>26</v>
      </c>
      <c r="J339" s="4" t="s">
        <v>695</v>
      </c>
      <c r="K339" s="192" t="s">
        <v>41</v>
      </c>
      <c r="L339" s="192" t="s">
        <v>41</v>
      </c>
      <c r="M339" s="3" t="s">
        <v>128</v>
      </c>
      <c r="N339" s="192" t="s">
        <v>41</v>
      </c>
      <c r="O339" s="207"/>
      <c r="P339" s="3" t="s">
        <v>138</v>
      </c>
      <c r="Q339" s="209">
        <v>9000</v>
      </c>
      <c r="R339" s="209">
        <v>0</v>
      </c>
      <c r="S339" s="3"/>
    </row>
    <row r="340" spans="2:19">
      <c r="B340" s="2" t="s">
        <v>1179</v>
      </c>
      <c r="C340" s="3" t="s">
        <v>21</v>
      </c>
      <c r="D340" s="3" t="s">
        <v>34</v>
      </c>
      <c r="E340" s="219" t="s">
        <v>795</v>
      </c>
      <c r="F340" s="219" t="s">
        <v>796</v>
      </c>
      <c r="G340" s="220" t="s">
        <v>25</v>
      </c>
      <c r="H340" s="209">
        <v>10000</v>
      </c>
      <c r="I340" s="4" t="s">
        <v>26</v>
      </c>
      <c r="J340" s="4" t="s">
        <v>695</v>
      </c>
      <c r="K340" s="192">
        <v>44713</v>
      </c>
      <c r="L340" s="192">
        <v>44743</v>
      </c>
      <c r="M340" s="3" t="s">
        <v>128</v>
      </c>
      <c r="N340" s="247" t="s">
        <v>101</v>
      </c>
      <c r="O340" s="207"/>
      <c r="P340" s="3" t="s">
        <v>138</v>
      </c>
      <c r="Q340" s="209">
        <v>10000</v>
      </c>
      <c r="R340" s="209">
        <v>0</v>
      </c>
      <c r="S340" s="3"/>
    </row>
    <row r="341" spans="2:19">
      <c r="B341" s="2" t="s">
        <v>1180</v>
      </c>
      <c r="C341" s="3" t="s">
        <v>21</v>
      </c>
      <c r="D341" s="3" t="s">
        <v>34</v>
      </c>
      <c r="E341" s="219" t="s">
        <v>797</v>
      </c>
      <c r="F341" s="219" t="s">
        <v>798</v>
      </c>
      <c r="G341" s="220" t="s">
        <v>25</v>
      </c>
      <c r="H341" s="209">
        <v>102500</v>
      </c>
      <c r="I341" s="4" t="s">
        <v>26</v>
      </c>
      <c r="J341" s="4" t="s">
        <v>695</v>
      </c>
      <c r="K341" s="192">
        <v>44762</v>
      </c>
      <c r="L341" s="192">
        <v>44792</v>
      </c>
      <c r="M341" s="3" t="s">
        <v>128</v>
      </c>
      <c r="N341" s="224" t="s">
        <v>149</v>
      </c>
      <c r="O341" s="205"/>
      <c r="P341" s="3" t="s">
        <v>138</v>
      </c>
      <c r="Q341" s="209">
        <v>25625</v>
      </c>
      <c r="R341" s="209">
        <f>102500-Q341</f>
        <v>76875</v>
      </c>
      <c r="S341" s="3"/>
    </row>
    <row r="342" spans="2:19" ht="25.5">
      <c r="B342" s="2" t="s">
        <v>1181</v>
      </c>
      <c r="C342" s="3" t="s">
        <v>21</v>
      </c>
      <c r="D342" s="3" t="s">
        <v>34</v>
      </c>
      <c r="E342" s="219" t="s">
        <v>799</v>
      </c>
      <c r="F342" s="219" t="s">
        <v>800</v>
      </c>
      <c r="G342" s="220" t="s">
        <v>25</v>
      </c>
      <c r="H342" s="209">
        <v>2000</v>
      </c>
      <c r="I342" s="4" t="s">
        <v>26</v>
      </c>
      <c r="J342" s="4" t="s">
        <v>695</v>
      </c>
      <c r="K342" s="192" t="s">
        <v>41</v>
      </c>
      <c r="L342" s="192" t="s">
        <v>41</v>
      </c>
      <c r="M342" s="3" t="s">
        <v>128</v>
      </c>
      <c r="N342" s="247" t="s">
        <v>41</v>
      </c>
      <c r="O342" s="207"/>
      <c r="P342" s="3" t="s">
        <v>169</v>
      </c>
      <c r="Q342" s="209">
        <v>2000</v>
      </c>
      <c r="R342" s="209">
        <v>0</v>
      </c>
      <c r="S342" s="3"/>
    </row>
    <row r="343" spans="2:19" ht="25.5">
      <c r="B343" s="2" t="s">
        <v>1182</v>
      </c>
      <c r="C343" s="3" t="s">
        <v>21</v>
      </c>
      <c r="D343" s="3" t="s">
        <v>22</v>
      </c>
      <c r="E343" s="3" t="s">
        <v>801</v>
      </c>
      <c r="F343" s="3" t="s">
        <v>802</v>
      </c>
      <c r="G343" s="4" t="s">
        <v>25</v>
      </c>
      <c r="H343" s="209">
        <v>20000</v>
      </c>
      <c r="I343" s="4" t="s">
        <v>26</v>
      </c>
      <c r="J343" s="4" t="s">
        <v>695</v>
      </c>
      <c r="K343" s="192" t="s">
        <v>41</v>
      </c>
      <c r="L343" s="192" t="s">
        <v>41</v>
      </c>
      <c r="M343" s="3" t="s">
        <v>128</v>
      </c>
      <c r="N343" s="192" t="s">
        <v>41</v>
      </c>
      <c r="O343" s="207" t="s">
        <v>803</v>
      </c>
      <c r="P343" s="3" t="s">
        <v>108</v>
      </c>
      <c r="Q343" s="209">
        <v>20000</v>
      </c>
      <c r="R343" s="209">
        <v>0</v>
      </c>
      <c r="S343" s="3"/>
    </row>
    <row r="344" spans="2:19" ht="25.5">
      <c r="B344" s="2" t="s">
        <v>1183</v>
      </c>
      <c r="C344" s="3" t="s">
        <v>21</v>
      </c>
      <c r="D344" s="3" t="s">
        <v>34</v>
      </c>
      <c r="E344" s="219" t="s">
        <v>804</v>
      </c>
      <c r="F344" s="219" t="s">
        <v>805</v>
      </c>
      <c r="G344" s="220" t="s">
        <v>25</v>
      </c>
      <c r="H344" s="209">
        <v>1000</v>
      </c>
      <c r="I344" s="4" t="s">
        <v>26</v>
      </c>
      <c r="J344" s="4" t="s">
        <v>695</v>
      </c>
      <c r="K344" s="192" t="s">
        <v>41</v>
      </c>
      <c r="L344" s="192" t="s">
        <v>41</v>
      </c>
      <c r="M344" s="3" t="s">
        <v>128</v>
      </c>
      <c r="N344" s="247" t="s">
        <v>41</v>
      </c>
      <c r="O344" s="207"/>
      <c r="P344" s="3" t="s">
        <v>728</v>
      </c>
      <c r="Q344" s="209">
        <v>1000</v>
      </c>
      <c r="R344" s="209">
        <v>0</v>
      </c>
      <c r="S344" s="3"/>
    </row>
    <row r="345" spans="2:19">
      <c r="B345" s="2" t="s">
        <v>1184</v>
      </c>
      <c r="C345" s="3" t="s">
        <v>21</v>
      </c>
      <c r="D345" s="3" t="s">
        <v>34</v>
      </c>
      <c r="E345" s="219" t="s">
        <v>806</v>
      </c>
      <c r="F345" s="219" t="s">
        <v>807</v>
      </c>
      <c r="G345" s="220" t="s">
        <v>25</v>
      </c>
      <c r="H345" s="209">
        <v>25000</v>
      </c>
      <c r="I345" s="4" t="s">
        <v>26</v>
      </c>
      <c r="J345" s="4" t="s">
        <v>695</v>
      </c>
      <c r="K345" s="192">
        <v>44789</v>
      </c>
      <c r="L345" s="192">
        <v>44819</v>
      </c>
      <c r="M345" s="3" t="s">
        <v>128</v>
      </c>
      <c r="N345" s="224" t="s">
        <v>149</v>
      </c>
      <c r="O345" s="205"/>
      <c r="P345" s="3" t="s">
        <v>108</v>
      </c>
      <c r="Q345" s="209">
        <v>15000</v>
      </c>
      <c r="R345" s="209">
        <v>10000</v>
      </c>
      <c r="S345" s="3"/>
    </row>
    <row r="346" spans="2:19" ht="25.5">
      <c r="B346" s="2" t="s">
        <v>1185</v>
      </c>
      <c r="C346" s="3" t="s">
        <v>21</v>
      </c>
      <c r="D346" s="3" t="s">
        <v>22</v>
      </c>
      <c r="E346" s="3" t="s">
        <v>808</v>
      </c>
      <c r="F346" s="3" t="s">
        <v>809</v>
      </c>
      <c r="G346" s="4" t="s">
        <v>25</v>
      </c>
      <c r="H346" s="209">
        <v>10000</v>
      </c>
      <c r="I346" s="4" t="s">
        <v>26</v>
      </c>
      <c r="J346" s="4" t="s">
        <v>695</v>
      </c>
      <c r="K346" s="192" t="s">
        <v>41</v>
      </c>
      <c r="L346" s="192" t="s">
        <v>41</v>
      </c>
      <c r="M346" s="3" t="s">
        <v>128</v>
      </c>
      <c r="N346" s="192" t="s">
        <v>41</v>
      </c>
      <c r="O346" s="5"/>
      <c r="P346" s="3" t="s">
        <v>108</v>
      </c>
      <c r="Q346" s="209">
        <v>10000</v>
      </c>
      <c r="R346" s="209">
        <v>0</v>
      </c>
      <c r="S346" s="3"/>
    </row>
    <row r="347" spans="2:19" ht="25.5">
      <c r="B347" s="2" t="s">
        <v>1186</v>
      </c>
      <c r="C347" s="3" t="s">
        <v>21</v>
      </c>
      <c r="D347" s="3" t="s">
        <v>22</v>
      </c>
      <c r="E347" s="3" t="s">
        <v>810</v>
      </c>
      <c r="F347" s="3" t="s">
        <v>811</v>
      </c>
      <c r="G347" s="4" t="s">
        <v>25</v>
      </c>
      <c r="H347" s="209">
        <v>26752</v>
      </c>
      <c r="I347" s="4" t="s">
        <v>26</v>
      </c>
      <c r="J347" s="4" t="s">
        <v>695</v>
      </c>
      <c r="K347" s="192" t="s">
        <v>41</v>
      </c>
      <c r="L347" s="192" t="s">
        <v>41</v>
      </c>
      <c r="M347" s="3" t="s">
        <v>128</v>
      </c>
      <c r="N347" s="192" t="s">
        <v>41</v>
      </c>
      <c r="O347" s="207" t="s">
        <v>803</v>
      </c>
      <c r="P347" s="3" t="s">
        <v>728</v>
      </c>
      <c r="Q347" s="209">
        <v>26752</v>
      </c>
      <c r="R347" s="209">
        <v>0</v>
      </c>
      <c r="S347" s="3"/>
    </row>
    <row r="348" spans="2:19" ht="25.5">
      <c r="B348" s="2" t="s">
        <v>1187</v>
      </c>
      <c r="C348" s="3" t="s">
        <v>21</v>
      </c>
      <c r="D348" s="3" t="s">
        <v>22</v>
      </c>
      <c r="E348" s="219" t="s">
        <v>812</v>
      </c>
      <c r="F348" s="219" t="s">
        <v>813</v>
      </c>
      <c r="G348" s="220" t="s">
        <v>25</v>
      </c>
      <c r="H348" s="209">
        <v>38000</v>
      </c>
      <c r="I348" s="4" t="s">
        <v>26</v>
      </c>
      <c r="J348" s="4" t="s">
        <v>695</v>
      </c>
      <c r="K348" s="192" t="s">
        <v>41</v>
      </c>
      <c r="L348" s="192" t="s">
        <v>41</v>
      </c>
      <c r="M348" s="3" t="s">
        <v>128</v>
      </c>
      <c r="N348" s="192" t="s">
        <v>41</v>
      </c>
      <c r="O348" s="207"/>
      <c r="P348" s="3" t="s">
        <v>108</v>
      </c>
      <c r="Q348" s="209">
        <v>38000</v>
      </c>
      <c r="R348" s="209">
        <v>0</v>
      </c>
      <c r="S348" s="3"/>
    </row>
    <row r="349" spans="2:19" ht="25.5">
      <c r="B349" s="2" t="s">
        <v>1188</v>
      </c>
      <c r="C349" s="3" t="s">
        <v>21</v>
      </c>
      <c r="D349" s="3" t="s">
        <v>22</v>
      </c>
      <c r="E349" s="219" t="s">
        <v>814</v>
      </c>
      <c r="F349" s="219" t="s">
        <v>815</v>
      </c>
      <c r="G349" s="220" t="s">
        <v>25</v>
      </c>
      <c r="H349" s="209">
        <v>700</v>
      </c>
      <c r="I349" s="4" t="s">
        <v>26</v>
      </c>
      <c r="J349" s="4" t="s">
        <v>695</v>
      </c>
      <c r="K349" s="192" t="s">
        <v>41</v>
      </c>
      <c r="L349" s="192" t="s">
        <v>41</v>
      </c>
      <c r="M349" s="3" t="s">
        <v>128</v>
      </c>
      <c r="N349" s="192" t="s">
        <v>41</v>
      </c>
      <c r="O349" s="6"/>
      <c r="P349" s="3" t="s">
        <v>108</v>
      </c>
      <c r="Q349" s="209">
        <v>700</v>
      </c>
      <c r="R349" s="209">
        <v>0</v>
      </c>
      <c r="S349" s="3"/>
    </row>
    <row r="350" spans="2:19" ht="25.5">
      <c r="B350" s="2" t="s">
        <v>1189</v>
      </c>
      <c r="C350" s="3" t="s">
        <v>21</v>
      </c>
      <c r="D350" s="3" t="s">
        <v>34</v>
      </c>
      <c r="E350" s="219" t="s">
        <v>816</v>
      </c>
      <c r="F350" s="219" t="s">
        <v>817</v>
      </c>
      <c r="G350" s="220" t="s">
        <v>25</v>
      </c>
      <c r="H350" s="209">
        <v>8500</v>
      </c>
      <c r="I350" s="4" t="s">
        <v>26</v>
      </c>
      <c r="J350" s="4" t="s">
        <v>695</v>
      </c>
      <c r="K350" s="192" t="s">
        <v>41</v>
      </c>
      <c r="L350" s="192" t="s">
        <v>41</v>
      </c>
      <c r="M350" s="3" t="s">
        <v>128</v>
      </c>
      <c r="N350" s="247" t="s">
        <v>41</v>
      </c>
      <c r="O350" s="6"/>
      <c r="P350" s="3" t="s">
        <v>108</v>
      </c>
      <c r="Q350" s="209">
        <v>8500</v>
      </c>
      <c r="R350" s="209">
        <v>0</v>
      </c>
      <c r="S350" s="3"/>
    </row>
    <row r="351" spans="2:19" ht="38.25">
      <c r="B351" s="2" t="s">
        <v>1190</v>
      </c>
      <c r="C351" s="3" t="s">
        <v>21</v>
      </c>
      <c r="D351" s="3" t="s">
        <v>34</v>
      </c>
      <c r="E351" s="219" t="s">
        <v>818</v>
      </c>
      <c r="F351" s="219" t="s">
        <v>819</v>
      </c>
      <c r="G351" s="220" t="s">
        <v>25</v>
      </c>
      <c r="H351" s="209">
        <v>21000</v>
      </c>
      <c r="I351" s="4" t="s">
        <v>26</v>
      </c>
      <c r="J351" s="4" t="s">
        <v>695</v>
      </c>
      <c r="K351" s="192">
        <v>44600</v>
      </c>
      <c r="L351" s="192">
        <v>44630</v>
      </c>
      <c r="M351" s="3" t="s">
        <v>128</v>
      </c>
      <c r="N351" s="224" t="s">
        <v>101</v>
      </c>
      <c r="O351" s="205"/>
      <c r="P351" s="3" t="s">
        <v>108</v>
      </c>
      <c r="Q351" s="209">
        <v>21000</v>
      </c>
      <c r="R351" s="209">
        <v>0</v>
      </c>
      <c r="S351" s="3"/>
    </row>
    <row r="352" spans="2:19" ht="25.5">
      <c r="B352" s="2" t="s">
        <v>1191</v>
      </c>
      <c r="C352" s="3" t="s">
        <v>21</v>
      </c>
      <c r="D352" s="3" t="s">
        <v>34</v>
      </c>
      <c r="E352" s="219" t="s">
        <v>820</v>
      </c>
      <c r="F352" s="219" t="s">
        <v>821</v>
      </c>
      <c r="G352" s="220" t="s">
        <v>25</v>
      </c>
      <c r="H352" s="209">
        <v>1000</v>
      </c>
      <c r="I352" s="4" t="s">
        <v>26</v>
      </c>
      <c r="J352" s="4" t="s">
        <v>695</v>
      </c>
      <c r="K352" s="192" t="s">
        <v>41</v>
      </c>
      <c r="L352" s="192" t="s">
        <v>41</v>
      </c>
      <c r="M352" s="3" t="s">
        <v>128</v>
      </c>
      <c r="N352" s="247" t="s">
        <v>41</v>
      </c>
      <c r="O352" s="207" t="s">
        <v>822</v>
      </c>
      <c r="P352" s="3" t="s">
        <v>108</v>
      </c>
      <c r="Q352" s="209">
        <v>1000</v>
      </c>
      <c r="R352" s="209">
        <v>0</v>
      </c>
      <c r="S352" s="3"/>
    </row>
    <row r="353" spans="2:19">
      <c r="B353" s="2" t="s">
        <v>1192</v>
      </c>
      <c r="C353" s="3" t="s">
        <v>21</v>
      </c>
      <c r="D353" s="3" t="s">
        <v>22</v>
      </c>
      <c r="E353" s="198" t="s">
        <v>823</v>
      </c>
      <c r="F353" s="198" t="s">
        <v>824</v>
      </c>
      <c r="G353" s="199" t="s">
        <v>25</v>
      </c>
      <c r="H353" s="200">
        <v>5000</v>
      </c>
      <c r="I353" s="4" t="s">
        <v>26</v>
      </c>
      <c r="J353" s="4" t="s">
        <v>695</v>
      </c>
      <c r="K353" s="192" t="s">
        <v>149</v>
      </c>
      <c r="L353" s="204" t="s">
        <v>149</v>
      </c>
      <c r="M353" s="3" t="s">
        <v>128</v>
      </c>
      <c r="N353" s="204" t="s">
        <v>149</v>
      </c>
      <c r="O353" s="231"/>
      <c r="P353" s="3" t="s">
        <v>108</v>
      </c>
      <c r="Q353" s="200">
        <v>5000</v>
      </c>
      <c r="R353" s="200">
        <v>0</v>
      </c>
      <c r="S353" s="3"/>
    </row>
    <row r="354" spans="2:19">
      <c r="B354" s="2" t="s">
        <v>1193</v>
      </c>
      <c r="C354" s="3" t="s">
        <v>21</v>
      </c>
      <c r="D354" s="3" t="s">
        <v>34</v>
      </c>
      <c r="E354" s="219" t="s">
        <v>825</v>
      </c>
      <c r="F354" s="219" t="s">
        <v>826</v>
      </c>
      <c r="G354" s="220" t="s">
        <v>25</v>
      </c>
      <c r="H354" s="209">
        <v>60000</v>
      </c>
      <c r="I354" s="4" t="s">
        <v>26</v>
      </c>
      <c r="J354" s="4" t="s">
        <v>695</v>
      </c>
      <c r="K354" s="192">
        <v>44805</v>
      </c>
      <c r="L354" s="192">
        <v>44835</v>
      </c>
      <c r="M354" s="3" t="s">
        <v>128</v>
      </c>
      <c r="N354" s="224" t="s">
        <v>149</v>
      </c>
      <c r="O354" s="205"/>
      <c r="P354" s="3" t="s">
        <v>108</v>
      </c>
      <c r="Q354" s="209">
        <v>50000</v>
      </c>
      <c r="R354" s="209">
        <v>10000</v>
      </c>
      <c r="S354" s="3"/>
    </row>
    <row r="355" spans="2:19" ht="25.5">
      <c r="B355" s="2" t="s">
        <v>1194</v>
      </c>
      <c r="C355" s="3" t="s">
        <v>21</v>
      </c>
      <c r="D355" s="3" t="s">
        <v>34</v>
      </c>
      <c r="E355" s="219" t="s">
        <v>827</v>
      </c>
      <c r="F355" s="219" t="s">
        <v>828</v>
      </c>
      <c r="G355" s="220" t="s">
        <v>25</v>
      </c>
      <c r="H355" s="209">
        <v>5000</v>
      </c>
      <c r="I355" s="4" t="s">
        <v>26</v>
      </c>
      <c r="J355" s="4" t="s">
        <v>695</v>
      </c>
      <c r="K355" s="192" t="s">
        <v>41</v>
      </c>
      <c r="L355" s="192" t="s">
        <v>41</v>
      </c>
      <c r="M355" s="3" t="s">
        <v>128</v>
      </c>
      <c r="N355" s="247" t="s">
        <v>68</v>
      </c>
      <c r="O355" s="207" t="s">
        <v>822</v>
      </c>
      <c r="P355" s="3" t="s">
        <v>108</v>
      </c>
      <c r="Q355" s="209">
        <v>5000</v>
      </c>
      <c r="R355" s="209">
        <v>0</v>
      </c>
      <c r="S355" s="3"/>
    </row>
    <row r="356" spans="2:19">
      <c r="B356" s="2" t="s">
        <v>1195</v>
      </c>
      <c r="C356" s="3" t="s">
        <v>21</v>
      </c>
      <c r="D356" s="3" t="s">
        <v>505</v>
      </c>
      <c r="E356" s="3" t="s">
        <v>829</v>
      </c>
      <c r="F356" s="3" t="s">
        <v>830</v>
      </c>
      <c r="G356" s="4" t="s">
        <v>25</v>
      </c>
      <c r="H356" s="209">
        <v>65000</v>
      </c>
      <c r="I356" s="4" t="s">
        <v>26</v>
      </c>
      <c r="J356" s="4" t="s">
        <v>695</v>
      </c>
      <c r="K356" s="192" t="s">
        <v>508</v>
      </c>
      <c r="L356" s="192" t="s">
        <v>508</v>
      </c>
      <c r="M356" s="3" t="s">
        <v>128</v>
      </c>
      <c r="N356" s="192" t="s">
        <v>508</v>
      </c>
      <c r="O356" s="5"/>
      <c r="P356" s="3" t="s">
        <v>728</v>
      </c>
      <c r="Q356" s="209">
        <v>65000</v>
      </c>
      <c r="R356" s="209">
        <v>0</v>
      </c>
      <c r="S356" s="3"/>
    </row>
    <row r="357" spans="2:19" ht="25.5">
      <c r="B357" s="2" t="s">
        <v>1196</v>
      </c>
      <c r="C357" s="3" t="s">
        <v>21</v>
      </c>
      <c r="D357" s="3" t="s">
        <v>22</v>
      </c>
      <c r="E357" s="219" t="s">
        <v>831</v>
      </c>
      <c r="F357" s="219" t="s">
        <v>832</v>
      </c>
      <c r="G357" s="220" t="s">
        <v>25</v>
      </c>
      <c r="H357" s="209">
        <v>1000</v>
      </c>
      <c r="I357" s="4" t="s">
        <v>26</v>
      </c>
      <c r="J357" s="4" t="s">
        <v>695</v>
      </c>
      <c r="K357" s="192" t="s">
        <v>41</v>
      </c>
      <c r="L357" s="192" t="s">
        <v>41</v>
      </c>
      <c r="M357" s="3" t="s">
        <v>128</v>
      </c>
      <c r="N357" s="192" t="s">
        <v>41</v>
      </c>
      <c r="O357" s="207"/>
      <c r="P357" s="3" t="s">
        <v>108</v>
      </c>
      <c r="Q357" s="209">
        <v>1000</v>
      </c>
      <c r="R357" s="209">
        <v>0</v>
      </c>
      <c r="S357" s="3"/>
    </row>
    <row r="358" spans="2:19" ht="25.5">
      <c r="B358" s="2" t="s">
        <v>1197</v>
      </c>
      <c r="C358" s="3" t="s">
        <v>21</v>
      </c>
      <c r="D358" s="3" t="s">
        <v>22</v>
      </c>
      <c r="E358" s="219" t="s">
        <v>833</v>
      </c>
      <c r="F358" s="219" t="s">
        <v>834</v>
      </c>
      <c r="G358" s="220" t="s">
        <v>25</v>
      </c>
      <c r="H358" s="209">
        <v>2533</v>
      </c>
      <c r="I358" s="4" t="s">
        <v>26</v>
      </c>
      <c r="J358" s="4" t="s">
        <v>695</v>
      </c>
      <c r="K358" s="192" t="s">
        <v>41</v>
      </c>
      <c r="L358" s="192" t="s">
        <v>41</v>
      </c>
      <c r="M358" s="3" t="s">
        <v>128</v>
      </c>
      <c r="N358" s="192" t="s">
        <v>41</v>
      </c>
      <c r="O358" s="207"/>
      <c r="P358" s="3" t="s">
        <v>108</v>
      </c>
      <c r="Q358" s="209">
        <v>2533</v>
      </c>
      <c r="R358" s="209">
        <v>0</v>
      </c>
      <c r="S358" s="3"/>
    </row>
    <row r="359" spans="2:19" ht="25.5">
      <c r="B359" s="2" t="s">
        <v>1198</v>
      </c>
      <c r="C359" s="3" t="s">
        <v>21</v>
      </c>
      <c r="D359" s="3" t="s">
        <v>22</v>
      </c>
      <c r="E359" s="219" t="s">
        <v>835</v>
      </c>
      <c r="F359" s="219" t="s">
        <v>836</v>
      </c>
      <c r="G359" s="220" t="s">
        <v>25</v>
      </c>
      <c r="H359" s="209">
        <v>3000</v>
      </c>
      <c r="I359" s="4" t="s">
        <v>26</v>
      </c>
      <c r="J359" s="4" t="s">
        <v>695</v>
      </c>
      <c r="K359" s="192" t="s">
        <v>41</v>
      </c>
      <c r="L359" s="192" t="s">
        <v>41</v>
      </c>
      <c r="M359" s="3" t="s">
        <v>128</v>
      </c>
      <c r="N359" s="192" t="s">
        <v>41</v>
      </c>
      <c r="O359" s="207"/>
      <c r="P359" s="3" t="s">
        <v>108</v>
      </c>
      <c r="Q359" s="209">
        <v>3000</v>
      </c>
      <c r="R359" s="209">
        <v>0</v>
      </c>
      <c r="S359" s="3"/>
    </row>
    <row r="360" spans="2:19" ht="25.5">
      <c r="B360" s="2" t="s">
        <v>1199</v>
      </c>
      <c r="C360" s="3" t="s">
        <v>21</v>
      </c>
      <c r="D360" s="3" t="s">
        <v>34</v>
      </c>
      <c r="E360" s="219" t="s">
        <v>837</v>
      </c>
      <c r="F360" s="219" t="s">
        <v>838</v>
      </c>
      <c r="G360" s="220" t="s">
        <v>25</v>
      </c>
      <c r="H360" s="209">
        <v>5000</v>
      </c>
      <c r="I360" s="4" t="s">
        <v>26</v>
      </c>
      <c r="J360" s="4" t="s">
        <v>695</v>
      </c>
      <c r="K360" s="192">
        <v>44636</v>
      </c>
      <c r="L360" s="192">
        <v>44666</v>
      </c>
      <c r="M360" s="3" t="s">
        <v>128</v>
      </c>
      <c r="N360" s="224" t="s">
        <v>101</v>
      </c>
      <c r="O360" s="205"/>
      <c r="P360" s="3" t="s">
        <v>108</v>
      </c>
      <c r="Q360" s="209">
        <v>5000</v>
      </c>
      <c r="R360" s="209">
        <v>0</v>
      </c>
      <c r="S360" s="3"/>
    </row>
    <row r="361" spans="2:19" ht="25.5">
      <c r="B361" s="2" t="s">
        <v>1200</v>
      </c>
      <c r="C361" s="3" t="s">
        <v>21</v>
      </c>
      <c r="D361" s="3" t="s">
        <v>22</v>
      </c>
      <c r="E361" s="219" t="s">
        <v>839</v>
      </c>
      <c r="F361" s="219" t="s">
        <v>840</v>
      </c>
      <c r="G361" s="220" t="s">
        <v>25</v>
      </c>
      <c r="H361" s="209">
        <v>3000</v>
      </c>
      <c r="I361" s="4" t="s">
        <v>26</v>
      </c>
      <c r="J361" s="4" t="s">
        <v>695</v>
      </c>
      <c r="K361" s="192" t="s">
        <v>41</v>
      </c>
      <c r="L361" s="192" t="s">
        <v>41</v>
      </c>
      <c r="M361" s="3" t="s">
        <v>128</v>
      </c>
      <c r="N361" s="192" t="s">
        <v>41</v>
      </c>
      <c r="O361" s="207"/>
      <c r="P361" s="3" t="s">
        <v>108</v>
      </c>
      <c r="Q361" s="209">
        <v>3000</v>
      </c>
      <c r="R361" s="209">
        <v>0</v>
      </c>
      <c r="S361" s="3"/>
    </row>
    <row r="362" spans="2:19" ht="25.5">
      <c r="B362" s="2" t="s">
        <v>1201</v>
      </c>
      <c r="C362" s="3" t="s">
        <v>21</v>
      </c>
      <c r="D362" s="3" t="s">
        <v>22</v>
      </c>
      <c r="E362" s="219" t="s">
        <v>841</v>
      </c>
      <c r="F362" s="219" t="s">
        <v>842</v>
      </c>
      <c r="G362" s="220" t="s">
        <v>25</v>
      </c>
      <c r="H362" s="209">
        <v>42000</v>
      </c>
      <c r="I362" s="4" t="s">
        <v>26</v>
      </c>
      <c r="J362" s="4" t="s">
        <v>695</v>
      </c>
      <c r="K362" s="192" t="s">
        <v>41</v>
      </c>
      <c r="L362" s="192" t="s">
        <v>41</v>
      </c>
      <c r="M362" s="3" t="s">
        <v>128</v>
      </c>
      <c r="N362" s="192" t="s">
        <v>41</v>
      </c>
      <c r="O362" s="6" t="s">
        <v>165</v>
      </c>
      <c r="P362" s="3" t="s">
        <v>728</v>
      </c>
      <c r="Q362" s="209">
        <v>42000</v>
      </c>
      <c r="R362" s="209">
        <v>0</v>
      </c>
      <c r="S362" s="3"/>
    </row>
    <row r="363" spans="2:19" ht="25.5">
      <c r="B363" s="2" t="s">
        <v>1202</v>
      </c>
      <c r="C363" s="3" t="s">
        <v>21</v>
      </c>
      <c r="D363" s="3" t="s">
        <v>34</v>
      </c>
      <c r="E363" s="219" t="s">
        <v>843</v>
      </c>
      <c r="F363" s="219" t="s">
        <v>844</v>
      </c>
      <c r="G363" s="220" t="s">
        <v>25</v>
      </c>
      <c r="H363" s="209">
        <v>9500</v>
      </c>
      <c r="I363" s="4" t="s">
        <v>26</v>
      </c>
      <c r="J363" s="4" t="s">
        <v>695</v>
      </c>
      <c r="K363" s="192" t="s">
        <v>41</v>
      </c>
      <c r="L363" s="192" t="s">
        <v>41</v>
      </c>
      <c r="M363" s="3" t="s">
        <v>128</v>
      </c>
      <c r="N363" s="247" t="s">
        <v>41</v>
      </c>
      <c r="O363" s="6" t="s">
        <v>165</v>
      </c>
      <c r="P363" s="3" t="s">
        <v>108</v>
      </c>
      <c r="Q363" s="209">
        <v>9500</v>
      </c>
      <c r="R363" s="209">
        <v>0</v>
      </c>
      <c r="S363" s="3"/>
    </row>
    <row r="364" spans="2:19">
      <c r="B364" s="2" t="s">
        <v>1203</v>
      </c>
      <c r="C364" s="3" t="s">
        <v>21</v>
      </c>
      <c r="D364" s="3" t="s">
        <v>505</v>
      </c>
      <c r="E364" s="3" t="s">
        <v>845</v>
      </c>
      <c r="F364" s="3" t="s">
        <v>846</v>
      </c>
      <c r="G364" s="4" t="s">
        <v>25</v>
      </c>
      <c r="H364" s="209">
        <v>40000</v>
      </c>
      <c r="I364" s="4" t="s">
        <v>26</v>
      </c>
      <c r="J364" s="4" t="s">
        <v>695</v>
      </c>
      <c r="K364" s="192" t="s">
        <v>508</v>
      </c>
      <c r="L364" s="192" t="s">
        <v>508</v>
      </c>
      <c r="M364" s="3" t="s">
        <v>128</v>
      </c>
      <c r="N364" s="192" t="s">
        <v>508</v>
      </c>
      <c r="O364" s="5" t="s">
        <v>847</v>
      </c>
      <c r="P364" s="3" t="s">
        <v>129</v>
      </c>
      <c r="Q364" s="209">
        <v>40000</v>
      </c>
      <c r="R364" s="209">
        <v>0</v>
      </c>
      <c r="S364" s="3"/>
    </row>
    <row r="365" spans="2:19" ht="25.5">
      <c r="B365" s="2" t="s">
        <v>1204</v>
      </c>
      <c r="C365" s="3" t="s">
        <v>21</v>
      </c>
      <c r="D365" s="3" t="s">
        <v>505</v>
      </c>
      <c r="E365" s="3" t="s">
        <v>848</v>
      </c>
      <c r="F365" s="3" t="s">
        <v>849</v>
      </c>
      <c r="G365" s="4" t="s">
        <v>25</v>
      </c>
      <c r="H365" s="209">
        <v>65000</v>
      </c>
      <c r="I365" s="4" t="s">
        <v>26</v>
      </c>
      <c r="J365" s="4" t="s">
        <v>695</v>
      </c>
      <c r="K365" s="192" t="s">
        <v>508</v>
      </c>
      <c r="L365" s="192" t="s">
        <v>508</v>
      </c>
      <c r="M365" s="3" t="s">
        <v>128</v>
      </c>
      <c r="N365" s="192" t="s">
        <v>508</v>
      </c>
      <c r="O365" s="5"/>
      <c r="P365" s="3" t="s">
        <v>108</v>
      </c>
      <c r="Q365" s="209">
        <v>65000</v>
      </c>
      <c r="R365" s="209">
        <v>0</v>
      </c>
      <c r="S365" s="3"/>
    </row>
    <row r="366" spans="2:19" ht="25.5">
      <c r="B366" s="2" t="s">
        <v>1205</v>
      </c>
      <c r="C366" s="3" t="s">
        <v>21</v>
      </c>
      <c r="D366" s="3" t="s">
        <v>34</v>
      </c>
      <c r="E366" s="3" t="s">
        <v>850</v>
      </c>
      <c r="F366" s="3" t="s">
        <v>851</v>
      </c>
      <c r="G366" s="4" t="s">
        <v>25</v>
      </c>
      <c r="H366" s="209">
        <v>10000</v>
      </c>
      <c r="I366" s="4" t="s">
        <v>26</v>
      </c>
      <c r="J366" s="4" t="s">
        <v>695</v>
      </c>
      <c r="K366" s="192" t="s">
        <v>41</v>
      </c>
      <c r="L366" s="192" t="s">
        <v>41</v>
      </c>
      <c r="M366" s="3" t="s">
        <v>128</v>
      </c>
      <c r="N366" s="4" t="s">
        <v>41</v>
      </c>
      <c r="O366" s="5"/>
      <c r="P366" s="3" t="s">
        <v>129</v>
      </c>
      <c r="Q366" s="209">
        <v>10000</v>
      </c>
      <c r="R366" s="209">
        <v>0</v>
      </c>
      <c r="S366" s="3"/>
    </row>
    <row r="367" spans="2:19">
      <c r="B367" s="2" t="s">
        <v>1206</v>
      </c>
      <c r="C367" s="3" t="s">
        <v>21</v>
      </c>
      <c r="D367" s="3" t="s">
        <v>34</v>
      </c>
      <c r="E367" s="3" t="s">
        <v>852</v>
      </c>
      <c r="F367" s="3" t="s">
        <v>853</v>
      </c>
      <c r="G367" s="211" t="s">
        <v>25</v>
      </c>
      <c r="H367" s="209">
        <v>6500</v>
      </c>
      <c r="I367" s="4" t="s">
        <v>26</v>
      </c>
      <c r="J367" s="4" t="s">
        <v>695</v>
      </c>
      <c r="K367" s="192">
        <v>44697</v>
      </c>
      <c r="L367" s="192">
        <v>44727</v>
      </c>
      <c r="M367" s="3" t="s">
        <v>128</v>
      </c>
      <c r="N367" s="4" t="s">
        <v>498</v>
      </c>
      <c r="O367" s="5"/>
      <c r="P367" s="3" t="s">
        <v>129</v>
      </c>
      <c r="Q367" s="209">
        <v>6500</v>
      </c>
      <c r="R367" s="209">
        <v>0</v>
      </c>
      <c r="S367" s="3"/>
    </row>
    <row r="368" spans="2:19" ht="25.5">
      <c r="B368" s="2" t="s">
        <v>1207</v>
      </c>
      <c r="C368" s="3" t="s">
        <v>21</v>
      </c>
      <c r="D368" s="3" t="s">
        <v>34</v>
      </c>
      <c r="E368" s="219" t="s">
        <v>854</v>
      </c>
      <c r="F368" s="219" t="s">
        <v>855</v>
      </c>
      <c r="G368" s="220" t="s">
        <v>25</v>
      </c>
      <c r="H368" s="209">
        <v>30000</v>
      </c>
      <c r="I368" s="4" t="s">
        <v>26</v>
      </c>
      <c r="J368" s="4" t="s">
        <v>695</v>
      </c>
      <c r="K368" s="192">
        <v>44636</v>
      </c>
      <c r="L368" s="192">
        <v>44666</v>
      </c>
      <c r="M368" s="3" t="s">
        <v>128</v>
      </c>
      <c r="N368" s="224" t="s">
        <v>101</v>
      </c>
      <c r="O368" s="6" t="s">
        <v>856</v>
      </c>
      <c r="P368" s="3" t="s">
        <v>129</v>
      </c>
      <c r="Q368" s="209">
        <v>30000</v>
      </c>
      <c r="R368" s="209">
        <v>0</v>
      </c>
      <c r="S368" s="3"/>
    </row>
    <row r="369" spans="2:19" ht="25.5">
      <c r="B369" s="2" t="s">
        <v>1208</v>
      </c>
      <c r="C369" s="3" t="s">
        <v>21</v>
      </c>
      <c r="D369" s="3" t="s">
        <v>34</v>
      </c>
      <c r="E369" s="219" t="s">
        <v>857</v>
      </c>
      <c r="F369" s="219" t="s">
        <v>858</v>
      </c>
      <c r="G369" s="220" t="s">
        <v>25</v>
      </c>
      <c r="H369" s="209">
        <v>20000</v>
      </c>
      <c r="I369" s="4" t="s">
        <v>26</v>
      </c>
      <c r="J369" s="4" t="s">
        <v>695</v>
      </c>
      <c r="K369" s="192">
        <v>44636</v>
      </c>
      <c r="L369" s="192">
        <v>44666</v>
      </c>
      <c r="M369" s="3" t="s">
        <v>128</v>
      </c>
      <c r="N369" s="224" t="s">
        <v>101</v>
      </c>
      <c r="O369" s="6" t="s">
        <v>856</v>
      </c>
      <c r="P369" s="3" t="s">
        <v>129</v>
      </c>
      <c r="Q369" s="209">
        <v>20000</v>
      </c>
      <c r="R369" s="209">
        <v>0</v>
      </c>
      <c r="S369" s="3"/>
    </row>
    <row r="370" spans="2:19">
      <c r="B370" s="2" t="s">
        <v>1209</v>
      </c>
      <c r="C370" s="3" t="s">
        <v>21</v>
      </c>
      <c r="D370" s="3" t="s">
        <v>34</v>
      </c>
      <c r="E370" s="219" t="s">
        <v>859</v>
      </c>
      <c r="F370" s="219" t="s">
        <v>860</v>
      </c>
      <c r="G370" s="220" t="s">
        <v>25</v>
      </c>
      <c r="H370" s="209">
        <v>45500</v>
      </c>
      <c r="I370" s="4" t="s">
        <v>26</v>
      </c>
      <c r="J370" s="4" t="s">
        <v>695</v>
      </c>
      <c r="K370" s="192">
        <v>44666</v>
      </c>
      <c r="L370" s="192">
        <v>44696</v>
      </c>
      <c r="M370" s="3" t="s">
        <v>128</v>
      </c>
      <c r="N370" s="224" t="s">
        <v>101</v>
      </c>
      <c r="O370" s="205"/>
      <c r="P370" s="3" t="s">
        <v>129</v>
      </c>
      <c r="Q370" s="209">
        <v>45500</v>
      </c>
      <c r="R370" s="209">
        <v>0</v>
      </c>
      <c r="S370" s="3"/>
    </row>
    <row r="371" spans="2:19">
      <c r="B371" s="2" t="s">
        <v>1210</v>
      </c>
      <c r="C371" s="3" t="s">
        <v>21</v>
      </c>
      <c r="D371" s="3" t="s">
        <v>34</v>
      </c>
      <c r="E371" s="284" t="s">
        <v>861</v>
      </c>
      <c r="F371" s="219" t="s">
        <v>862</v>
      </c>
      <c r="G371" s="220" t="s">
        <v>25</v>
      </c>
      <c r="H371" s="209">
        <v>12021.88</v>
      </c>
      <c r="I371" s="4" t="s">
        <v>26</v>
      </c>
      <c r="J371" s="4" t="s">
        <v>695</v>
      </c>
      <c r="K371" s="192">
        <v>44681</v>
      </c>
      <c r="L371" s="192">
        <v>44711</v>
      </c>
      <c r="M371" s="3" t="s">
        <v>128</v>
      </c>
      <c r="N371" s="224" t="s">
        <v>101</v>
      </c>
      <c r="O371" s="205"/>
      <c r="P371" s="3" t="s">
        <v>129</v>
      </c>
      <c r="Q371" s="209">
        <v>12021.88</v>
      </c>
      <c r="R371" s="209">
        <v>0</v>
      </c>
      <c r="S371" s="3"/>
    </row>
    <row r="372" spans="2:19" ht="38.25">
      <c r="B372" s="2" t="s">
        <v>1211</v>
      </c>
      <c r="C372" s="3" t="s">
        <v>21</v>
      </c>
      <c r="D372" s="3" t="s">
        <v>34</v>
      </c>
      <c r="E372" s="219" t="s">
        <v>1743</v>
      </c>
      <c r="F372" s="219" t="s">
        <v>863</v>
      </c>
      <c r="G372" s="220" t="s">
        <v>25</v>
      </c>
      <c r="H372" s="209">
        <v>92000</v>
      </c>
      <c r="I372" s="4" t="s">
        <v>26</v>
      </c>
      <c r="J372" s="4" t="s">
        <v>695</v>
      </c>
      <c r="K372" s="192">
        <v>44692</v>
      </c>
      <c r="L372" s="192">
        <v>44722</v>
      </c>
      <c r="M372" s="3" t="s">
        <v>128</v>
      </c>
      <c r="N372" s="224" t="s">
        <v>101</v>
      </c>
      <c r="O372" s="205"/>
      <c r="P372" s="3" t="s">
        <v>138</v>
      </c>
      <c r="Q372" s="209">
        <v>65000</v>
      </c>
      <c r="R372" s="209">
        <v>27000</v>
      </c>
      <c r="S372" s="3"/>
    </row>
    <row r="373" spans="2:19">
      <c r="B373" s="2" t="s">
        <v>1212</v>
      </c>
      <c r="C373" s="3" t="s">
        <v>21</v>
      </c>
      <c r="D373" s="3" t="s">
        <v>34</v>
      </c>
      <c r="E373" s="219" t="s">
        <v>864</v>
      </c>
      <c r="F373" s="219" t="s">
        <v>865</v>
      </c>
      <c r="G373" s="220" t="s">
        <v>25</v>
      </c>
      <c r="H373" s="209">
        <v>45000</v>
      </c>
      <c r="I373" s="4" t="s">
        <v>26</v>
      </c>
      <c r="J373" s="4" t="s">
        <v>695</v>
      </c>
      <c r="K373" s="192">
        <v>44681</v>
      </c>
      <c r="L373" s="192">
        <v>44711</v>
      </c>
      <c r="M373" s="3" t="s">
        <v>128</v>
      </c>
      <c r="N373" s="224" t="s">
        <v>101</v>
      </c>
      <c r="O373" s="205"/>
      <c r="P373" s="3" t="s">
        <v>138</v>
      </c>
      <c r="Q373" s="209">
        <v>45000</v>
      </c>
      <c r="R373" s="209">
        <v>0</v>
      </c>
      <c r="S373" s="3"/>
    </row>
    <row r="374" spans="2:19" ht="25.5">
      <c r="B374" s="2" t="s">
        <v>1213</v>
      </c>
      <c r="C374" s="3" t="s">
        <v>21</v>
      </c>
      <c r="D374" s="3" t="s">
        <v>34</v>
      </c>
      <c r="E374" s="219" t="s">
        <v>866</v>
      </c>
      <c r="F374" s="219" t="s">
        <v>867</v>
      </c>
      <c r="G374" s="220" t="s">
        <v>25</v>
      </c>
      <c r="H374" s="209">
        <v>10000</v>
      </c>
      <c r="I374" s="4" t="s">
        <v>26</v>
      </c>
      <c r="J374" s="4" t="s">
        <v>695</v>
      </c>
      <c r="K374" s="192" t="s">
        <v>41</v>
      </c>
      <c r="L374" s="192" t="s">
        <v>41</v>
      </c>
      <c r="M374" s="3" t="s">
        <v>128</v>
      </c>
      <c r="N374" s="247" t="s">
        <v>41</v>
      </c>
      <c r="O374" s="6" t="s">
        <v>868</v>
      </c>
      <c r="P374" s="3" t="s">
        <v>138</v>
      </c>
      <c r="Q374" s="209">
        <v>10000</v>
      </c>
      <c r="R374" s="209">
        <v>0</v>
      </c>
      <c r="S374" s="3"/>
    </row>
    <row r="375" spans="2:19" ht="25.5">
      <c r="B375" s="2" t="s">
        <v>1214</v>
      </c>
      <c r="C375" s="3" t="s">
        <v>21</v>
      </c>
      <c r="D375" s="3" t="s">
        <v>34</v>
      </c>
      <c r="E375" s="219" t="s">
        <v>869</v>
      </c>
      <c r="F375" s="219" t="s">
        <v>870</v>
      </c>
      <c r="G375" s="220" t="s">
        <v>25</v>
      </c>
      <c r="H375" s="209">
        <v>7000</v>
      </c>
      <c r="I375" s="4" t="s">
        <v>26</v>
      </c>
      <c r="J375" s="4" t="s">
        <v>695</v>
      </c>
      <c r="K375" s="192" t="s">
        <v>41</v>
      </c>
      <c r="L375" s="192" t="s">
        <v>41</v>
      </c>
      <c r="M375" s="3" t="s">
        <v>128</v>
      </c>
      <c r="N375" s="247" t="s">
        <v>41</v>
      </c>
      <c r="O375" s="6" t="s">
        <v>868</v>
      </c>
      <c r="P375" s="3" t="s">
        <v>138</v>
      </c>
      <c r="Q375" s="209">
        <v>7000</v>
      </c>
      <c r="R375" s="209">
        <v>0</v>
      </c>
      <c r="S375" s="3"/>
    </row>
    <row r="376" spans="2:19">
      <c r="B376" s="2" t="s">
        <v>1215</v>
      </c>
      <c r="C376" s="3" t="s">
        <v>21</v>
      </c>
      <c r="D376" s="3" t="s">
        <v>34</v>
      </c>
      <c r="E376" s="219" t="s">
        <v>871</v>
      </c>
      <c r="F376" s="219" t="s">
        <v>872</v>
      </c>
      <c r="G376" s="220" t="s">
        <v>25</v>
      </c>
      <c r="H376" s="209">
        <v>91000</v>
      </c>
      <c r="I376" s="4" t="s">
        <v>26</v>
      </c>
      <c r="J376" s="4" t="s">
        <v>695</v>
      </c>
      <c r="K376" s="192">
        <v>44666</v>
      </c>
      <c r="L376" s="192">
        <v>44696</v>
      </c>
      <c r="M376" s="3" t="s">
        <v>128</v>
      </c>
      <c r="N376" s="224" t="s">
        <v>101</v>
      </c>
      <c r="O376" s="205"/>
      <c r="P376" s="3" t="s">
        <v>138</v>
      </c>
      <c r="Q376" s="209">
        <v>91000</v>
      </c>
      <c r="R376" s="209">
        <v>0</v>
      </c>
      <c r="S376" s="3"/>
    </row>
    <row r="377" spans="2:19" ht="25.5">
      <c r="B377" s="2" t="s">
        <v>1216</v>
      </c>
      <c r="C377" s="3" t="s">
        <v>21</v>
      </c>
      <c r="D377" s="3" t="s">
        <v>22</v>
      </c>
      <c r="E377" s="198" t="s">
        <v>873</v>
      </c>
      <c r="F377" s="198" t="s">
        <v>874</v>
      </c>
      <c r="G377" s="199" t="s">
        <v>25</v>
      </c>
      <c r="H377" s="200">
        <v>5000</v>
      </c>
      <c r="I377" s="4" t="s">
        <v>26</v>
      </c>
      <c r="J377" s="4" t="s">
        <v>695</v>
      </c>
      <c r="K377" s="192" t="s">
        <v>101</v>
      </c>
      <c r="L377" s="204" t="s">
        <v>101</v>
      </c>
      <c r="M377" s="3" t="s">
        <v>128</v>
      </c>
      <c r="N377" s="204" t="s">
        <v>101</v>
      </c>
      <c r="O377" s="6" t="s">
        <v>868</v>
      </c>
      <c r="P377" s="3" t="s">
        <v>138</v>
      </c>
      <c r="Q377" s="200">
        <v>5000</v>
      </c>
      <c r="R377" s="200">
        <v>0</v>
      </c>
      <c r="S377" s="3"/>
    </row>
    <row r="378" spans="2:19">
      <c r="B378" s="2" t="s">
        <v>1217</v>
      </c>
      <c r="C378" s="3" t="s">
        <v>21</v>
      </c>
      <c r="D378" s="3" t="s">
        <v>22</v>
      </c>
      <c r="E378" s="198" t="s">
        <v>875</v>
      </c>
      <c r="F378" s="198" t="s">
        <v>876</v>
      </c>
      <c r="G378" s="199" t="s">
        <v>25</v>
      </c>
      <c r="H378" s="200">
        <v>1000</v>
      </c>
      <c r="I378" s="4" t="s">
        <v>26</v>
      </c>
      <c r="J378" s="4" t="s">
        <v>695</v>
      </c>
      <c r="K378" s="192" t="s">
        <v>149</v>
      </c>
      <c r="L378" s="204" t="s">
        <v>149</v>
      </c>
      <c r="M378" s="3" t="s">
        <v>28</v>
      </c>
      <c r="N378" s="204" t="s">
        <v>149</v>
      </c>
      <c r="O378" s="205"/>
      <c r="P378" s="3" t="s">
        <v>728</v>
      </c>
      <c r="Q378" s="200">
        <v>1000</v>
      </c>
      <c r="R378" s="200">
        <v>0</v>
      </c>
      <c r="S378" s="3"/>
    </row>
    <row r="379" spans="2:19" ht="25.5">
      <c r="B379" s="2" t="s">
        <v>1218</v>
      </c>
      <c r="C379" s="3" t="s">
        <v>21</v>
      </c>
      <c r="D379" s="3" t="s">
        <v>102</v>
      </c>
      <c r="E379" s="3" t="s">
        <v>877</v>
      </c>
      <c r="F379" s="208" t="s">
        <v>878</v>
      </c>
      <c r="G379" s="211" t="s">
        <v>210</v>
      </c>
      <c r="H379" s="209">
        <v>6000</v>
      </c>
      <c r="I379" s="4" t="s">
        <v>26</v>
      </c>
      <c r="J379" s="4" t="s">
        <v>695</v>
      </c>
      <c r="K379" s="192">
        <v>44621</v>
      </c>
      <c r="L379" s="192">
        <v>44651</v>
      </c>
      <c r="M379" s="3" t="s">
        <v>128</v>
      </c>
      <c r="N379" s="192" t="s">
        <v>879</v>
      </c>
      <c r="O379" s="210"/>
      <c r="P379" s="3" t="s">
        <v>138</v>
      </c>
      <c r="Q379" s="209">
        <v>6000</v>
      </c>
      <c r="R379" s="209">
        <v>0</v>
      </c>
      <c r="S379" s="214"/>
    </row>
    <row r="380" spans="2:19" ht="25.5">
      <c r="B380" s="2" t="s">
        <v>1219</v>
      </c>
      <c r="C380" s="3" t="s">
        <v>21</v>
      </c>
      <c r="D380" s="3" t="s">
        <v>34</v>
      </c>
      <c r="E380" s="219" t="s">
        <v>880</v>
      </c>
      <c r="F380" s="219" t="s">
        <v>881</v>
      </c>
      <c r="G380" s="220" t="s">
        <v>25</v>
      </c>
      <c r="H380" s="209">
        <v>75000</v>
      </c>
      <c r="I380" s="4" t="s">
        <v>26</v>
      </c>
      <c r="J380" s="4" t="s">
        <v>695</v>
      </c>
      <c r="K380" s="192" t="s">
        <v>41</v>
      </c>
      <c r="L380" s="192" t="s">
        <v>41</v>
      </c>
      <c r="M380" s="3" t="s">
        <v>128</v>
      </c>
      <c r="N380" s="221" t="s">
        <v>101</v>
      </c>
      <c r="O380" s="6"/>
      <c r="P380" s="3" t="s">
        <v>116</v>
      </c>
      <c r="Q380" s="209">
        <v>65000</v>
      </c>
      <c r="R380" s="209">
        <v>10000</v>
      </c>
      <c r="S380" s="3"/>
    </row>
    <row r="381" spans="2:19" ht="25.5">
      <c r="B381" s="2" t="s">
        <v>1220</v>
      </c>
      <c r="C381" s="3" t="s">
        <v>21</v>
      </c>
      <c r="D381" s="3" t="s">
        <v>102</v>
      </c>
      <c r="E381" s="3" t="s">
        <v>882</v>
      </c>
      <c r="F381" s="3" t="s">
        <v>883</v>
      </c>
      <c r="G381" s="211" t="s">
        <v>117</v>
      </c>
      <c r="H381" s="209">
        <v>100000</v>
      </c>
      <c r="I381" s="4" t="s">
        <v>26</v>
      </c>
      <c r="J381" s="4" t="s">
        <v>695</v>
      </c>
      <c r="K381" s="192">
        <v>44697</v>
      </c>
      <c r="L381" s="192">
        <v>44727</v>
      </c>
      <c r="M381" s="3" t="s">
        <v>28</v>
      </c>
      <c r="N381" s="192" t="s">
        <v>196</v>
      </c>
      <c r="O381" s="210"/>
      <c r="P381" s="3" t="s">
        <v>116</v>
      </c>
      <c r="Q381" s="209">
        <v>100000</v>
      </c>
      <c r="R381" s="209">
        <v>0</v>
      </c>
      <c r="S381" s="214"/>
    </row>
    <row r="382" spans="2:19">
      <c r="B382" s="2" t="s">
        <v>1221</v>
      </c>
      <c r="C382" s="3" t="s">
        <v>21</v>
      </c>
      <c r="D382" s="3" t="s">
        <v>34</v>
      </c>
      <c r="E382" s="219" t="s">
        <v>884</v>
      </c>
      <c r="F382" s="219" t="s">
        <v>1742</v>
      </c>
      <c r="G382" s="220" t="s">
        <v>25</v>
      </c>
      <c r="H382" s="209">
        <v>69500</v>
      </c>
      <c r="I382" s="4" t="s">
        <v>26</v>
      </c>
      <c r="J382" s="4" t="s">
        <v>695</v>
      </c>
      <c r="K382" s="192">
        <v>44774</v>
      </c>
      <c r="L382" s="192">
        <v>44804</v>
      </c>
      <c r="M382" s="3" t="s">
        <v>128</v>
      </c>
      <c r="N382" s="221" t="s">
        <v>101</v>
      </c>
      <c r="O382" s="6"/>
      <c r="P382" s="3" t="s">
        <v>728</v>
      </c>
      <c r="Q382" s="209">
        <v>69500</v>
      </c>
      <c r="R382" s="209">
        <v>0</v>
      </c>
      <c r="S382" s="3"/>
    </row>
    <row r="383" spans="2:19" ht="25.5">
      <c r="B383" s="2" t="s">
        <v>1222</v>
      </c>
      <c r="C383" s="3" t="s">
        <v>21</v>
      </c>
      <c r="D383" s="3" t="s">
        <v>102</v>
      </c>
      <c r="E383" s="3" t="s">
        <v>885</v>
      </c>
      <c r="F383" s="3" t="s">
        <v>886</v>
      </c>
      <c r="G383" s="4" t="s">
        <v>887</v>
      </c>
      <c r="H383" s="209">
        <v>105000</v>
      </c>
      <c r="I383" s="4" t="s">
        <v>26</v>
      </c>
      <c r="J383" s="4" t="s">
        <v>695</v>
      </c>
      <c r="K383" s="192">
        <v>44712</v>
      </c>
      <c r="L383" s="192">
        <v>44742</v>
      </c>
      <c r="M383" s="3" t="s">
        <v>28</v>
      </c>
      <c r="N383" s="192" t="s">
        <v>196</v>
      </c>
      <c r="O383" s="210"/>
      <c r="P383" s="3" t="s">
        <v>116</v>
      </c>
      <c r="Q383" s="209">
        <v>105000</v>
      </c>
      <c r="R383" s="209">
        <v>0</v>
      </c>
      <c r="S383" s="214"/>
    </row>
    <row r="384" spans="2:19">
      <c r="B384" s="2" t="s">
        <v>1223</v>
      </c>
      <c r="C384" s="3" t="s">
        <v>21</v>
      </c>
      <c r="D384" s="3" t="s">
        <v>34</v>
      </c>
      <c r="E384" s="219" t="s">
        <v>888</v>
      </c>
      <c r="F384" s="219" t="s">
        <v>889</v>
      </c>
      <c r="G384" s="220" t="s">
        <v>25</v>
      </c>
      <c r="H384" s="209">
        <v>17000</v>
      </c>
      <c r="I384" s="4" t="s">
        <v>26</v>
      </c>
      <c r="J384" s="4" t="s">
        <v>695</v>
      </c>
      <c r="K384" s="192">
        <v>44726</v>
      </c>
      <c r="L384" s="192">
        <v>44756</v>
      </c>
      <c r="M384" s="3" t="s">
        <v>128</v>
      </c>
      <c r="N384" s="224" t="s">
        <v>68</v>
      </c>
      <c r="O384" s="205"/>
      <c r="P384" s="3" t="s">
        <v>129</v>
      </c>
      <c r="Q384" s="209">
        <v>17000</v>
      </c>
      <c r="R384" s="209">
        <v>0</v>
      </c>
      <c r="S384" s="3"/>
    </row>
    <row r="385" spans="2:19" ht="25.5">
      <c r="B385" s="2" t="s">
        <v>1224</v>
      </c>
      <c r="C385" s="3" t="s">
        <v>21</v>
      </c>
      <c r="D385" s="3" t="s">
        <v>505</v>
      </c>
      <c r="E385" s="3" t="s">
        <v>890</v>
      </c>
      <c r="F385" s="3" t="s">
        <v>891</v>
      </c>
      <c r="G385" s="4" t="s">
        <v>25</v>
      </c>
      <c r="H385" s="209">
        <v>50000</v>
      </c>
      <c r="I385" s="4" t="s">
        <v>26</v>
      </c>
      <c r="J385" s="4" t="s">
        <v>695</v>
      </c>
      <c r="K385" s="192" t="s">
        <v>508</v>
      </c>
      <c r="L385" s="192" t="s">
        <v>508</v>
      </c>
      <c r="M385" s="3" t="s">
        <v>128</v>
      </c>
      <c r="N385" s="192" t="s">
        <v>508</v>
      </c>
      <c r="O385" s="5" t="s">
        <v>1781</v>
      </c>
      <c r="P385" s="3" t="s">
        <v>108</v>
      </c>
      <c r="Q385" s="209">
        <v>50000</v>
      </c>
      <c r="R385" s="209">
        <v>0</v>
      </c>
      <c r="S385" s="3"/>
    </row>
    <row r="386" spans="2:19" ht="25.5">
      <c r="B386" s="2" t="s">
        <v>1225</v>
      </c>
      <c r="C386" s="3" t="s">
        <v>21</v>
      </c>
      <c r="D386" s="3" t="s">
        <v>406</v>
      </c>
      <c r="E386" s="3" t="s">
        <v>892</v>
      </c>
      <c r="F386" s="3" t="s">
        <v>893</v>
      </c>
      <c r="G386" s="4" t="s">
        <v>25</v>
      </c>
      <c r="H386" s="209">
        <v>50000</v>
      </c>
      <c r="I386" s="4" t="s">
        <v>26</v>
      </c>
      <c r="J386" s="4" t="s">
        <v>695</v>
      </c>
      <c r="K386" s="192" t="s">
        <v>465</v>
      </c>
      <c r="L386" s="4" t="s">
        <v>465</v>
      </c>
      <c r="M386" s="3" t="s">
        <v>128</v>
      </c>
      <c r="N386" s="4" t="s">
        <v>452</v>
      </c>
      <c r="O386" s="5"/>
      <c r="P386" s="3" t="s">
        <v>108</v>
      </c>
      <c r="Q386" s="209">
        <v>50000</v>
      </c>
      <c r="R386" s="209">
        <v>0</v>
      </c>
      <c r="S386" s="3"/>
    </row>
    <row r="387" spans="2:19">
      <c r="B387" s="2" t="s">
        <v>1226</v>
      </c>
      <c r="C387" s="3" t="s">
        <v>21</v>
      </c>
      <c r="D387" s="3" t="s">
        <v>34</v>
      </c>
      <c r="E387" s="219" t="s">
        <v>894</v>
      </c>
      <c r="F387" s="219" t="s">
        <v>895</v>
      </c>
      <c r="G387" s="220" t="s">
        <v>25</v>
      </c>
      <c r="H387" s="209">
        <v>2100</v>
      </c>
      <c r="I387" s="4" t="s">
        <v>26</v>
      </c>
      <c r="J387" s="4" t="s">
        <v>695</v>
      </c>
      <c r="K387" s="192">
        <v>44631</v>
      </c>
      <c r="L387" s="192">
        <v>44661</v>
      </c>
      <c r="M387" s="3" t="s">
        <v>128</v>
      </c>
      <c r="N387" s="224" t="s">
        <v>101</v>
      </c>
      <c r="O387" s="205"/>
      <c r="P387" s="3" t="s">
        <v>728</v>
      </c>
      <c r="Q387" s="209">
        <v>2100</v>
      </c>
      <c r="R387" s="209">
        <v>0</v>
      </c>
      <c r="S387" s="3"/>
    </row>
    <row r="388" spans="2:19" ht="38.25">
      <c r="B388" s="2" t="s">
        <v>1227</v>
      </c>
      <c r="C388" s="3" t="s">
        <v>21</v>
      </c>
      <c r="D388" s="3" t="s">
        <v>505</v>
      </c>
      <c r="E388" s="3" t="s">
        <v>896</v>
      </c>
      <c r="F388" s="3" t="s">
        <v>666</v>
      </c>
      <c r="G388" s="4" t="s">
        <v>25</v>
      </c>
      <c r="H388" s="209">
        <v>65000</v>
      </c>
      <c r="I388" s="4" t="s">
        <v>26</v>
      </c>
      <c r="J388" s="4" t="s">
        <v>695</v>
      </c>
      <c r="K388" s="192" t="s">
        <v>508</v>
      </c>
      <c r="L388" s="192" t="s">
        <v>508</v>
      </c>
      <c r="M388" s="3" t="s">
        <v>128</v>
      </c>
      <c r="N388" s="192" t="s">
        <v>508</v>
      </c>
      <c r="O388" s="5"/>
      <c r="P388" s="3" t="s">
        <v>728</v>
      </c>
      <c r="Q388" s="209">
        <v>65000</v>
      </c>
      <c r="R388" s="209">
        <v>0</v>
      </c>
      <c r="S388" s="3"/>
    </row>
    <row r="389" spans="2:19" ht="25.5">
      <c r="B389" s="2" t="s">
        <v>1228</v>
      </c>
      <c r="C389" s="3" t="s">
        <v>21</v>
      </c>
      <c r="D389" s="3" t="s">
        <v>411</v>
      </c>
      <c r="E389" s="3" t="s">
        <v>897</v>
      </c>
      <c r="F389" s="3" t="s">
        <v>898</v>
      </c>
      <c r="G389" s="225" t="s">
        <v>25</v>
      </c>
      <c r="H389" s="209">
        <v>1200</v>
      </c>
      <c r="I389" s="4" t="s">
        <v>26</v>
      </c>
      <c r="J389" s="4" t="s">
        <v>695</v>
      </c>
      <c r="K389" s="192">
        <v>44712</v>
      </c>
      <c r="L389" s="192">
        <v>44742</v>
      </c>
      <c r="M389" s="3" t="s">
        <v>128</v>
      </c>
      <c r="N389" s="4" t="s">
        <v>775</v>
      </c>
      <c r="O389" s="5"/>
      <c r="P389" s="3" t="s">
        <v>108</v>
      </c>
      <c r="Q389" s="209">
        <v>1200</v>
      </c>
      <c r="R389" s="209">
        <v>0</v>
      </c>
      <c r="S389" s="3"/>
    </row>
    <row r="390" spans="2:19" ht="25.5">
      <c r="B390" s="2" t="s">
        <v>1229</v>
      </c>
      <c r="C390" s="3" t="s">
        <v>21</v>
      </c>
      <c r="D390" s="3" t="s">
        <v>34</v>
      </c>
      <c r="E390" s="219" t="s">
        <v>899</v>
      </c>
      <c r="F390" s="219" t="s">
        <v>900</v>
      </c>
      <c r="G390" s="220" t="s">
        <v>25</v>
      </c>
      <c r="H390" s="209">
        <v>7400</v>
      </c>
      <c r="I390" s="4" t="s">
        <v>26</v>
      </c>
      <c r="J390" s="4" t="s">
        <v>695</v>
      </c>
      <c r="K390" s="192" t="s">
        <v>41</v>
      </c>
      <c r="L390" s="192" t="s">
        <v>41</v>
      </c>
      <c r="M390" s="3" t="s">
        <v>128</v>
      </c>
      <c r="N390" s="247" t="s">
        <v>41</v>
      </c>
      <c r="O390" s="207"/>
      <c r="P390" s="3" t="s">
        <v>108</v>
      </c>
      <c r="Q390" s="209">
        <v>7400</v>
      </c>
      <c r="R390" s="209">
        <v>0</v>
      </c>
      <c r="S390" s="3"/>
    </row>
    <row r="391" spans="2:19" ht="25.5">
      <c r="B391" s="2" t="s">
        <v>1230</v>
      </c>
      <c r="C391" s="3" t="s">
        <v>21</v>
      </c>
      <c r="D391" s="3" t="s">
        <v>901</v>
      </c>
      <c r="E391" s="198" t="s">
        <v>902</v>
      </c>
      <c r="F391" s="198" t="s">
        <v>903</v>
      </c>
      <c r="G391" s="199" t="s">
        <v>25</v>
      </c>
      <c r="H391" s="200">
        <v>2160</v>
      </c>
      <c r="I391" s="4" t="s">
        <v>26</v>
      </c>
      <c r="J391" s="4" t="s">
        <v>695</v>
      </c>
      <c r="K391" s="192" t="s">
        <v>41</v>
      </c>
      <c r="L391" s="204" t="s">
        <v>41</v>
      </c>
      <c r="M391" s="3" t="s">
        <v>128</v>
      </c>
      <c r="N391" s="204" t="s">
        <v>41</v>
      </c>
      <c r="O391" s="207" t="s">
        <v>904</v>
      </c>
      <c r="P391" s="3" t="s">
        <v>169</v>
      </c>
      <c r="Q391" s="200">
        <v>2160</v>
      </c>
      <c r="R391" s="200">
        <v>0</v>
      </c>
      <c r="S391" s="3"/>
    </row>
    <row r="392" spans="2:19" ht="25.5">
      <c r="B392" s="2" t="s">
        <v>1231</v>
      </c>
      <c r="C392" s="3" t="s">
        <v>21</v>
      </c>
      <c r="D392" s="3" t="s">
        <v>34</v>
      </c>
      <c r="E392" s="219" t="s">
        <v>905</v>
      </c>
      <c r="F392" s="219" t="s">
        <v>906</v>
      </c>
      <c r="G392" s="220" t="s">
        <v>25</v>
      </c>
      <c r="H392" s="209">
        <v>13300</v>
      </c>
      <c r="I392" s="4" t="s">
        <v>26</v>
      </c>
      <c r="J392" s="4" t="s">
        <v>695</v>
      </c>
      <c r="K392" s="192" t="s">
        <v>41</v>
      </c>
      <c r="L392" s="192" t="s">
        <v>41</v>
      </c>
      <c r="M392" s="3" t="s">
        <v>128</v>
      </c>
      <c r="N392" s="247" t="s">
        <v>63</v>
      </c>
      <c r="O392" s="207" t="s">
        <v>904</v>
      </c>
      <c r="P392" s="3" t="s">
        <v>169</v>
      </c>
      <c r="Q392" s="209">
        <v>13300</v>
      </c>
      <c r="R392" s="209">
        <v>0</v>
      </c>
      <c r="S392" s="3"/>
    </row>
    <row r="393" spans="2:19" ht="38.25">
      <c r="B393" s="2" t="s">
        <v>1232</v>
      </c>
      <c r="C393" s="3" t="s">
        <v>21</v>
      </c>
      <c r="D393" s="3" t="s">
        <v>411</v>
      </c>
      <c r="E393" s="3" t="s">
        <v>907</v>
      </c>
      <c r="F393" s="3" t="s">
        <v>908</v>
      </c>
      <c r="G393" s="225" t="s">
        <v>25</v>
      </c>
      <c r="H393" s="209">
        <v>3500</v>
      </c>
      <c r="I393" s="4" t="s">
        <v>26</v>
      </c>
      <c r="J393" s="4" t="s">
        <v>695</v>
      </c>
      <c r="K393" s="192">
        <v>44712</v>
      </c>
      <c r="L393" s="192">
        <v>44742</v>
      </c>
      <c r="M393" s="3" t="s">
        <v>128</v>
      </c>
      <c r="N393" s="4" t="s">
        <v>775</v>
      </c>
      <c r="O393" s="5" t="s">
        <v>909</v>
      </c>
      <c r="P393" s="3" t="s">
        <v>169</v>
      </c>
      <c r="Q393" s="209">
        <v>3500</v>
      </c>
      <c r="R393" s="209">
        <v>0</v>
      </c>
      <c r="S393" s="3"/>
    </row>
    <row r="394" spans="2:19" ht="38.25">
      <c r="B394" s="2" t="s">
        <v>1233</v>
      </c>
      <c r="C394" s="3" t="s">
        <v>21</v>
      </c>
      <c r="D394" s="3" t="s">
        <v>34</v>
      </c>
      <c r="E394" s="219" t="s">
        <v>910</v>
      </c>
      <c r="F394" s="219" t="s">
        <v>908</v>
      </c>
      <c r="G394" s="220" t="s">
        <v>25</v>
      </c>
      <c r="H394" s="209">
        <v>3500</v>
      </c>
      <c r="I394" s="4" t="s">
        <v>26</v>
      </c>
      <c r="J394" s="4" t="s">
        <v>695</v>
      </c>
      <c r="K394" s="192" t="s">
        <v>41</v>
      </c>
      <c r="L394" s="192" t="s">
        <v>41</v>
      </c>
      <c r="M394" s="3" t="s">
        <v>128</v>
      </c>
      <c r="N394" s="247" t="s">
        <v>41</v>
      </c>
      <c r="O394" s="5" t="s">
        <v>909</v>
      </c>
      <c r="P394" s="3" t="s">
        <v>169</v>
      </c>
      <c r="Q394" s="209">
        <v>3500</v>
      </c>
      <c r="R394" s="209">
        <v>0</v>
      </c>
      <c r="S394" s="3"/>
    </row>
    <row r="395" spans="2:19" ht="25.5">
      <c r="B395" s="2" t="s">
        <v>1234</v>
      </c>
      <c r="C395" s="3" t="s">
        <v>21</v>
      </c>
      <c r="D395" s="3" t="s">
        <v>22</v>
      </c>
      <c r="E395" s="219" t="s">
        <v>911</v>
      </c>
      <c r="F395" s="219" t="s">
        <v>912</v>
      </c>
      <c r="G395" s="220" t="s">
        <v>25</v>
      </c>
      <c r="H395" s="209">
        <v>34690</v>
      </c>
      <c r="I395" s="4" t="s">
        <v>26</v>
      </c>
      <c r="J395" s="4" t="s">
        <v>695</v>
      </c>
      <c r="K395" s="192" t="s">
        <v>41</v>
      </c>
      <c r="L395" s="192" t="s">
        <v>41</v>
      </c>
      <c r="M395" s="3" t="s">
        <v>128</v>
      </c>
      <c r="N395" s="192" t="s">
        <v>41</v>
      </c>
      <c r="O395" s="205"/>
      <c r="P395" s="3" t="s">
        <v>169</v>
      </c>
      <c r="Q395" s="209">
        <v>21690</v>
      </c>
      <c r="R395" s="209">
        <v>13000</v>
      </c>
      <c r="S395" s="3"/>
    </row>
    <row r="396" spans="2:19">
      <c r="B396" s="2" t="s">
        <v>1235</v>
      </c>
      <c r="C396" s="3" t="s">
        <v>21</v>
      </c>
      <c r="D396" s="3" t="s">
        <v>34</v>
      </c>
      <c r="E396" s="219" t="s">
        <v>913</v>
      </c>
      <c r="F396" s="219" t="s">
        <v>914</v>
      </c>
      <c r="G396" s="220" t="s">
        <v>25</v>
      </c>
      <c r="H396" s="209">
        <v>17568</v>
      </c>
      <c r="I396" s="4" t="s">
        <v>26</v>
      </c>
      <c r="J396" s="4" t="s">
        <v>695</v>
      </c>
      <c r="K396" s="192">
        <v>44803</v>
      </c>
      <c r="L396" s="192">
        <v>44833</v>
      </c>
      <c r="M396" s="3" t="s">
        <v>128</v>
      </c>
      <c r="N396" s="224" t="s">
        <v>63</v>
      </c>
      <c r="O396" s="205"/>
      <c r="P396" s="3" t="s">
        <v>169</v>
      </c>
      <c r="Q396" s="209">
        <v>17568</v>
      </c>
      <c r="R396" s="209">
        <v>0</v>
      </c>
      <c r="S396" s="3"/>
    </row>
    <row r="397" spans="2:19" ht="25.5">
      <c r="B397" s="2" t="s">
        <v>1236</v>
      </c>
      <c r="C397" s="3" t="s">
        <v>21</v>
      </c>
      <c r="D397" s="3" t="s">
        <v>22</v>
      </c>
      <c r="E397" s="219" t="s">
        <v>915</v>
      </c>
      <c r="F397" s="219" t="s">
        <v>916</v>
      </c>
      <c r="G397" s="220" t="s">
        <v>25</v>
      </c>
      <c r="H397" s="209">
        <v>16120</v>
      </c>
      <c r="I397" s="4" t="s">
        <v>26</v>
      </c>
      <c r="J397" s="4" t="s">
        <v>695</v>
      </c>
      <c r="K397" s="192" t="s">
        <v>41</v>
      </c>
      <c r="L397" s="192" t="s">
        <v>41</v>
      </c>
      <c r="M397" s="3" t="s">
        <v>128</v>
      </c>
      <c r="N397" s="192" t="s">
        <v>41</v>
      </c>
      <c r="O397" s="205"/>
      <c r="P397" s="3" t="s">
        <v>169</v>
      </c>
      <c r="Q397" s="209">
        <v>16120</v>
      </c>
      <c r="R397" s="209">
        <v>0</v>
      </c>
      <c r="S397" s="3"/>
    </row>
    <row r="398" spans="2:19">
      <c r="B398" s="2" t="s">
        <v>1237</v>
      </c>
      <c r="C398" s="3" t="s">
        <v>21</v>
      </c>
      <c r="D398" s="3" t="s">
        <v>34</v>
      </c>
      <c r="E398" s="219" t="s">
        <v>917</v>
      </c>
      <c r="F398" s="219" t="s">
        <v>918</v>
      </c>
      <c r="G398" s="220" t="s">
        <v>25</v>
      </c>
      <c r="H398" s="209">
        <v>25000</v>
      </c>
      <c r="I398" s="4" t="s">
        <v>26</v>
      </c>
      <c r="J398" s="4" t="s">
        <v>695</v>
      </c>
      <c r="K398" s="192">
        <v>44727</v>
      </c>
      <c r="L398" s="192">
        <v>44757</v>
      </c>
      <c r="M398" s="3" t="s">
        <v>128</v>
      </c>
      <c r="N398" s="224" t="s">
        <v>68</v>
      </c>
      <c r="O398" s="205"/>
      <c r="P398" s="3" t="s">
        <v>138</v>
      </c>
      <c r="Q398" s="209">
        <v>25000</v>
      </c>
      <c r="R398" s="209">
        <v>0</v>
      </c>
      <c r="S398" s="3"/>
    </row>
    <row r="399" spans="2:19" ht="25.5">
      <c r="B399" s="2" t="s">
        <v>1238</v>
      </c>
      <c r="C399" s="3" t="s">
        <v>21</v>
      </c>
      <c r="D399" s="3" t="s">
        <v>34</v>
      </c>
      <c r="E399" s="219" t="s">
        <v>919</v>
      </c>
      <c r="F399" s="219" t="s">
        <v>920</v>
      </c>
      <c r="G399" s="220" t="s">
        <v>25</v>
      </c>
      <c r="H399" s="209">
        <v>10000</v>
      </c>
      <c r="I399" s="4" t="s">
        <v>26</v>
      </c>
      <c r="J399" s="4" t="s">
        <v>695</v>
      </c>
      <c r="K399" s="192" t="s">
        <v>41</v>
      </c>
      <c r="L399" s="192" t="s">
        <v>41</v>
      </c>
      <c r="M399" s="3" t="s">
        <v>128</v>
      </c>
      <c r="N399" s="247" t="s">
        <v>101</v>
      </c>
      <c r="O399" s="207"/>
      <c r="P399" s="3" t="s">
        <v>138</v>
      </c>
      <c r="Q399" s="209">
        <v>10000</v>
      </c>
      <c r="R399" s="209">
        <v>0</v>
      </c>
      <c r="S399" s="3"/>
    </row>
    <row r="400" spans="2:19">
      <c r="B400" s="2" t="s">
        <v>1239</v>
      </c>
      <c r="C400" s="3" t="s">
        <v>21</v>
      </c>
      <c r="D400" s="3" t="s">
        <v>102</v>
      </c>
      <c r="E400" s="3" t="s">
        <v>921</v>
      </c>
      <c r="F400" s="3" t="s">
        <v>920</v>
      </c>
      <c r="G400" s="4" t="s">
        <v>105</v>
      </c>
      <c r="H400" s="209">
        <v>500</v>
      </c>
      <c r="I400" s="4" t="s">
        <v>26</v>
      </c>
      <c r="J400" s="4" t="s">
        <v>695</v>
      </c>
      <c r="K400" s="192">
        <v>44622</v>
      </c>
      <c r="L400" s="192">
        <v>44652</v>
      </c>
      <c r="M400" s="3" t="s">
        <v>128</v>
      </c>
      <c r="N400" s="192" t="s">
        <v>879</v>
      </c>
      <c r="O400" s="210"/>
      <c r="P400" s="3" t="s">
        <v>728</v>
      </c>
      <c r="Q400" s="209">
        <v>500</v>
      </c>
      <c r="R400" s="209">
        <v>0</v>
      </c>
      <c r="S400" s="214"/>
    </row>
    <row r="401" spans="2:19" ht="25.5">
      <c r="B401" s="2" t="s">
        <v>1240</v>
      </c>
      <c r="C401" s="3" t="s">
        <v>21</v>
      </c>
      <c r="D401" s="3" t="s">
        <v>34</v>
      </c>
      <c r="E401" s="219" t="s">
        <v>922</v>
      </c>
      <c r="F401" s="219" t="s">
        <v>923</v>
      </c>
      <c r="G401" s="220" t="s">
        <v>25</v>
      </c>
      <c r="H401" s="209">
        <v>4000</v>
      </c>
      <c r="I401" s="4" t="s">
        <v>26</v>
      </c>
      <c r="J401" s="4" t="s">
        <v>695</v>
      </c>
      <c r="K401" s="192" t="s">
        <v>41</v>
      </c>
      <c r="L401" s="192" t="s">
        <v>41</v>
      </c>
      <c r="M401" s="3" t="s">
        <v>128</v>
      </c>
      <c r="N401" s="247" t="s">
        <v>101</v>
      </c>
      <c r="O401" s="207"/>
      <c r="P401" s="3" t="s">
        <v>138</v>
      </c>
      <c r="Q401" s="209">
        <v>4000</v>
      </c>
      <c r="R401" s="209">
        <v>0</v>
      </c>
      <c r="S401" s="3"/>
    </row>
    <row r="402" spans="2:19" ht="25.5">
      <c r="B402" s="2" t="s">
        <v>1241</v>
      </c>
      <c r="C402" s="3" t="s">
        <v>21</v>
      </c>
      <c r="D402" s="3" t="s">
        <v>34</v>
      </c>
      <c r="E402" s="3" t="s">
        <v>924</v>
      </c>
      <c r="F402" s="3" t="s">
        <v>925</v>
      </c>
      <c r="G402" s="4" t="s">
        <v>25</v>
      </c>
      <c r="H402" s="209">
        <v>36200</v>
      </c>
      <c r="I402" s="4" t="s">
        <v>26</v>
      </c>
      <c r="J402" s="4" t="s">
        <v>695</v>
      </c>
      <c r="K402" s="192" t="s">
        <v>41</v>
      </c>
      <c r="L402" s="192" t="s">
        <v>41</v>
      </c>
      <c r="M402" s="3" t="s">
        <v>128</v>
      </c>
      <c r="N402" s="224" t="s">
        <v>41</v>
      </c>
      <c r="O402" s="5"/>
      <c r="P402" s="3" t="s">
        <v>138</v>
      </c>
      <c r="Q402" s="209">
        <v>36200</v>
      </c>
      <c r="R402" s="209">
        <v>0</v>
      </c>
      <c r="S402" s="3"/>
    </row>
    <row r="403" spans="2:19" ht="25.5">
      <c r="B403" s="2" t="s">
        <v>1242</v>
      </c>
      <c r="C403" s="3" t="s">
        <v>21</v>
      </c>
      <c r="D403" s="3" t="s">
        <v>22</v>
      </c>
      <c r="E403" s="198" t="s">
        <v>926</v>
      </c>
      <c r="F403" s="198" t="s">
        <v>927</v>
      </c>
      <c r="G403" s="199" t="s">
        <v>25</v>
      </c>
      <c r="H403" s="200">
        <v>50000</v>
      </c>
      <c r="I403" s="4" t="s">
        <v>26</v>
      </c>
      <c r="J403" s="4" t="s">
        <v>695</v>
      </c>
      <c r="K403" s="192" t="s">
        <v>41</v>
      </c>
      <c r="L403" s="204" t="s">
        <v>41</v>
      </c>
      <c r="M403" s="3" t="s">
        <v>128</v>
      </c>
      <c r="N403" s="204" t="s">
        <v>41</v>
      </c>
      <c r="O403" s="231"/>
      <c r="P403" s="3" t="s">
        <v>138</v>
      </c>
      <c r="Q403" s="200">
        <v>50000</v>
      </c>
      <c r="R403" s="200">
        <v>0</v>
      </c>
      <c r="S403" s="3"/>
    </row>
    <row r="404" spans="2:19" ht="25.5">
      <c r="B404" s="2" t="s">
        <v>1243</v>
      </c>
      <c r="C404" s="3" t="s">
        <v>21</v>
      </c>
      <c r="D404" s="3" t="s">
        <v>34</v>
      </c>
      <c r="E404" s="3" t="s">
        <v>928</v>
      </c>
      <c r="F404" s="3" t="s">
        <v>929</v>
      </c>
      <c r="G404" s="4" t="s">
        <v>25</v>
      </c>
      <c r="H404" s="209">
        <v>12357</v>
      </c>
      <c r="I404" s="4" t="s">
        <v>26</v>
      </c>
      <c r="J404" s="4" t="s">
        <v>695</v>
      </c>
      <c r="K404" s="192" t="s">
        <v>41</v>
      </c>
      <c r="L404" s="192" t="s">
        <v>41</v>
      </c>
      <c r="M404" s="3" t="s">
        <v>128</v>
      </c>
      <c r="N404" s="221" t="s">
        <v>149</v>
      </c>
      <c r="O404" s="6"/>
      <c r="P404" s="3" t="s">
        <v>138</v>
      </c>
      <c r="Q404" s="209">
        <v>12357</v>
      </c>
      <c r="R404" s="209">
        <v>0</v>
      </c>
      <c r="S404" s="3"/>
    </row>
    <row r="405" spans="2:19">
      <c r="B405" s="2" t="s">
        <v>1244</v>
      </c>
      <c r="C405" s="3" t="s">
        <v>21</v>
      </c>
      <c r="D405" s="3" t="s">
        <v>34</v>
      </c>
      <c r="E405" s="219" t="s">
        <v>930</v>
      </c>
      <c r="F405" s="219" t="s">
        <v>931</v>
      </c>
      <c r="G405" s="220" t="s">
        <v>25</v>
      </c>
      <c r="H405" s="209">
        <v>115000</v>
      </c>
      <c r="I405" s="4" t="s">
        <v>26</v>
      </c>
      <c r="J405" s="4" t="s">
        <v>695</v>
      </c>
      <c r="K405" s="192">
        <v>44697</v>
      </c>
      <c r="L405" s="192">
        <v>44727</v>
      </c>
      <c r="M405" s="3" t="s">
        <v>28</v>
      </c>
      <c r="N405" s="224" t="s">
        <v>101</v>
      </c>
      <c r="O405" s="6" t="s">
        <v>932</v>
      </c>
      <c r="P405" s="3" t="s">
        <v>138</v>
      </c>
      <c r="Q405" s="209">
        <v>115000</v>
      </c>
      <c r="R405" s="209">
        <v>0</v>
      </c>
      <c r="S405" s="3"/>
    </row>
    <row r="406" spans="2:19" ht="25.5">
      <c r="B406" s="2" t="s">
        <v>1245</v>
      </c>
      <c r="C406" s="3" t="s">
        <v>21</v>
      </c>
      <c r="D406" s="3" t="s">
        <v>102</v>
      </c>
      <c r="E406" s="3" t="s">
        <v>933</v>
      </c>
      <c r="F406" s="208" t="s">
        <v>934</v>
      </c>
      <c r="G406" s="211" t="s">
        <v>210</v>
      </c>
      <c r="H406" s="209">
        <v>3000</v>
      </c>
      <c r="I406" s="4" t="s">
        <v>26</v>
      </c>
      <c r="J406" s="4" t="s">
        <v>695</v>
      </c>
      <c r="K406" s="192">
        <v>44621</v>
      </c>
      <c r="L406" s="192">
        <v>44651</v>
      </c>
      <c r="M406" s="3" t="s">
        <v>128</v>
      </c>
      <c r="N406" s="192" t="s">
        <v>106</v>
      </c>
      <c r="O406" s="210" t="s">
        <v>935</v>
      </c>
      <c r="P406" s="3" t="s">
        <v>129</v>
      </c>
      <c r="Q406" s="209">
        <v>3000</v>
      </c>
      <c r="R406" s="209">
        <v>0</v>
      </c>
      <c r="S406" s="214"/>
    </row>
    <row r="407" spans="2:19">
      <c r="B407" s="2" t="s">
        <v>1246</v>
      </c>
      <c r="C407" s="3" t="s">
        <v>21</v>
      </c>
      <c r="D407" s="3" t="s">
        <v>102</v>
      </c>
      <c r="E407" s="3" t="s">
        <v>936</v>
      </c>
      <c r="F407" s="208" t="s">
        <v>934</v>
      </c>
      <c r="G407" s="211" t="s">
        <v>210</v>
      </c>
      <c r="H407" s="209">
        <v>5000</v>
      </c>
      <c r="I407" s="4" t="s">
        <v>26</v>
      </c>
      <c r="J407" s="4" t="s">
        <v>695</v>
      </c>
      <c r="K407" s="192">
        <v>44621</v>
      </c>
      <c r="L407" s="192">
        <v>44651</v>
      </c>
      <c r="M407" s="3" t="s">
        <v>128</v>
      </c>
      <c r="N407" s="192" t="s">
        <v>106</v>
      </c>
      <c r="O407" s="210" t="s">
        <v>935</v>
      </c>
      <c r="P407" s="3" t="s">
        <v>129</v>
      </c>
      <c r="Q407" s="209">
        <v>5000</v>
      </c>
      <c r="R407" s="209">
        <v>0</v>
      </c>
      <c r="S407" s="214"/>
    </row>
    <row r="408" spans="2:19" ht="25.5">
      <c r="B408" s="2" t="s">
        <v>1247</v>
      </c>
      <c r="C408" s="3" t="s">
        <v>21</v>
      </c>
      <c r="D408" s="3" t="s">
        <v>34</v>
      </c>
      <c r="E408" s="219" t="s">
        <v>937</v>
      </c>
      <c r="F408" s="219" t="s">
        <v>938</v>
      </c>
      <c r="G408" s="220" t="s">
        <v>25</v>
      </c>
      <c r="H408" s="209">
        <v>15000</v>
      </c>
      <c r="I408" s="4" t="s">
        <v>26</v>
      </c>
      <c r="J408" s="4" t="s">
        <v>695</v>
      </c>
      <c r="K408" s="192">
        <v>44727</v>
      </c>
      <c r="L408" s="192">
        <v>44757</v>
      </c>
      <c r="M408" s="3" t="s">
        <v>28</v>
      </c>
      <c r="N408" s="224" t="s">
        <v>101</v>
      </c>
      <c r="O408" s="6" t="s">
        <v>932</v>
      </c>
      <c r="P408" s="3" t="s">
        <v>129</v>
      </c>
      <c r="Q408" s="209">
        <v>15000</v>
      </c>
      <c r="R408" s="209">
        <v>0</v>
      </c>
      <c r="S408" s="3"/>
    </row>
    <row r="409" spans="2:19">
      <c r="B409" s="2" t="s">
        <v>1248</v>
      </c>
      <c r="C409" s="3" t="s">
        <v>21</v>
      </c>
      <c r="D409" s="3" t="s">
        <v>34</v>
      </c>
      <c r="E409" s="219" t="s">
        <v>939</v>
      </c>
      <c r="F409" s="219" t="s">
        <v>940</v>
      </c>
      <c r="G409" s="220" t="s">
        <v>25</v>
      </c>
      <c r="H409" s="209">
        <v>15500</v>
      </c>
      <c r="I409" s="4" t="s">
        <v>26</v>
      </c>
      <c r="J409" s="4" t="s">
        <v>695</v>
      </c>
      <c r="K409" s="192">
        <v>44727</v>
      </c>
      <c r="L409" s="192">
        <v>44757</v>
      </c>
      <c r="M409" s="3" t="s">
        <v>128</v>
      </c>
      <c r="N409" s="224" t="s">
        <v>101</v>
      </c>
      <c r="O409" s="205"/>
      <c r="P409" s="3" t="s">
        <v>129</v>
      </c>
      <c r="Q409" s="209">
        <v>15500</v>
      </c>
      <c r="R409" s="209">
        <v>0</v>
      </c>
      <c r="S409" s="3"/>
    </row>
    <row r="410" spans="2:19" ht="25.5">
      <c r="B410" s="2" t="s">
        <v>1249</v>
      </c>
      <c r="C410" s="3" t="s">
        <v>21</v>
      </c>
      <c r="D410" s="3" t="s">
        <v>22</v>
      </c>
      <c r="E410" s="219" t="s">
        <v>941</v>
      </c>
      <c r="F410" s="219" t="s">
        <v>942</v>
      </c>
      <c r="G410" s="220" t="s">
        <v>25</v>
      </c>
      <c r="H410" s="209">
        <v>1000</v>
      </c>
      <c r="I410" s="4" t="s">
        <v>26</v>
      </c>
      <c r="J410" s="4" t="s">
        <v>695</v>
      </c>
      <c r="K410" s="192" t="s">
        <v>41</v>
      </c>
      <c r="L410" s="192" t="s">
        <v>41</v>
      </c>
      <c r="M410" s="3" t="s">
        <v>128</v>
      </c>
      <c r="N410" s="192" t="s">
        <v>41</v>
      </c>
      <c r="O410" s="205"/>
      <c r="P410" s="3" t="s">
        <v>129</v>
      </c>
      <c r="Q410" s="209">
        <v>1000</v>
      </c>
      <c r="R410" s="209">
        <v>0</v>
      </c>
      <c r="S410" s="3"/>
    </row>
    <row r="411" spans="2:19" ht="25.5">
      <c r="B411" s="2" t="s">
        <v>1250</v>
      </c>
      <c r="C411" s="3" t="s">
        <v>21</v>
      </c>
      <c r="D411" s="3" t="s">
        <v>34</v>
      </c>
      <c r="E411" s="219" t="s">
        <v>943</v>
      </c>
      <c r="F411" s="219" t="s">
        <v>944</v>
      </c>
      <c r="G411" s="220" t="s">
        <v>25</v>
      </c>
      <c r="H411" s="209">
        <v>56194</v>
      </c>
      <c r="I411" s="4" t="s">
        <v>26</v>
      </c>
      <c r="J411" s="4" t="s">
        <v>695</v>
      </c>
      <c r="K411" s="192" t="s">
        <v>41</v>
      </c>
      <c r="L411" s="192" t="s">
        <v>41</v>
      </c>
      <c r="M411" s="3" t="s">
        <v>128</v>
      </c>
      <c r="N411" s="221" t="s">
        <v>63</v>
      </c>
      <c r="O411" s="218"/>
      <c r="P411" s="3" t="s">
        <v>129</v>
      </c>
      <c r="Q411" s="209">
        <v>45000</v>
      </c>
      <c r="R411" s="209">
        <v>11194</v>
      </c>
      <c r="S411" s="3"/>
    </row>
    <row r="412" spans="2:19" ht="25.5">
      <c r="B412" s="2" t="s">
        <v>1251</v>
      </c>
      <c r="C412" s="3" t="s">
        <v>21</v>
      </c>
      <c r="D412" s="3" t="s">
        <v>22</v>
      </c>
      <c r="E412" s="219" t="s">
        <v>945</v>
      </c>
      <c r="F412" s="219" t="s">
        <v>946</v>
      </c>
      <c r="G412" s="220" t="s">
        <v>25</v>
      </c>
      <c r="H412" s="209">
        <v>3000</v>
      </c>
      <c r="I412" s="4" t="s">
        <v>26</v>
      </c>
      <c r="J412" s="4" t="s">
        <v>695</v>
      </c>
      <c r="K412" s="192" t="s">
        <v>41</v>
      </c>
      <c r="L412" s="192" t="s">
        <v>41</v>
      </c>
      <c r="M412" s="3" t="s">
        <v>128</v>
      </c>
      <c r="N412" s="192" t="s">
        <v>41</v>
      </c>
      <c r="O412" s="218"/>
      <c r="P412" s="3" t="s">
        <v>129</v>
      </c>
      <c r="Q412" s="209">
        <v>3000</v>
      </c>
      <c r="R412" s="209">
        <v>0</v>
      </c>
      <c r="S412" s="3"/>
    </row>
    <row r="413" spans="2:19" ht="25.5">
      <c r="B413" s="2" t="s">
        <v>1252</v>
      </c>
      <c r="C413" s="3" t="s">
        <v>21</v>
      </c>
      <c r="D413" s="3" t="s">
        <v>22</v>
      </c>
      <c r="E413" s="219" t="s">
        <v>947</v>
      </c>
      <c r="F413" s="219" t="s">
        <v>948</v>
      </c>
      <c r="G413" s="220" t="s">
        <v>25</v>
      </c>
      <c r="H413" s="209">
        <v>1500</v>
      </c>
      <c r="I413" s="4" t="s">
        <v>26</v>
      </c>
      <c r="J413" s="4" t="s">
        <v>695</v>
      </c>
      <c r="K413" s="192" t="s">
        <v>41</v>
      </c>
      <c r="L413" s="192" t="s">
        <v>41</v>
      </c>
      <c r="M413" s="3" t="s">
        <v>128</v>
      </c>
      <c r="N413" s="192" t="s">
        <v>41</v>
      </c>
      <c r="O413" s="218"/>
      <c r="P413" s="3" t="s">
        <v>129</v>
      </c>
      <c r="Q413" s="209">
        <v>1500</v>
      </c>
      <c r="R413" s="209">
        <v>0</v>
      </c>
      <c r="S413" s="3"/>
    </row>
    <row r="414" spans="2:19" ht="25.5">
      <c r="B414" s="2" t="s">
        <v>1253</v>
      </c>
      <c r="C414" s="3" t="s">
        <v>21</v>
      </c>
      <c r="D414" s="3" t="s">
        <v>102</v>
      </c>
      <c r="E414" s="3" t="s">
        <v>949</v>
      </c>
      <c r="F414" s="208" t="s">
        <v>950</v>
      </c>
      <c r="G414" s="211" t="s">
        <v>210</v>
      </c>
      <c r="H414" s="209">
        <v>20000</v>
      </c>
      <c r="I414" s="4" t="s">
        <v>26</v>
      </c>
      <c r="J414" s="4" t="s">
        <v>695</v>
      </c>
      <c r="K414" s="192">
        <v>44621</v>
      </c>
      <c r="L414" s="192">
        <v>44651</v>
      </c>
      <c r="M414" s="3" t="s">
        <v>128</v>
      </c>
      <c r="N414" s="192" t="s">
        <v>106</v>
      </c>
      <c r="O414" s="210"/>
      <c r="P414" s="3" t="s">
        <v>108</v>
      </c>
      <c r="Q414" s="209">
        <v>20000</v>
      </c>
      <c r="R414" s="209">
        <v>0</v>
      </c>
      <c r="S414" s="214"/>
    </row>
    <row r="415" spans="2:19">
      <c r="B415" s="2" t="s">
        <v>1254</v>
      </c>
      <c r="C415" s="3" t="s">
        <v>21</v>
      </c>
      <c r="D415" s="3" t="s">
        <v>34</v>
      </c>
      <c r="E415" s="219" t="s">
        <v>951</v>
      </c>
      <c r="F415" s="219" t="s">
        <v>952</v>
      </c>
      <c r="G415" s="220" t="s">
        <v>25</v>
      </c>
      <c r="H415" s="209">
        <v>8000</v>
      </c>
      <c r="I415" s="4" t="s">
        <v>26</v>
      </c>
      <c r="J415" s="4" t="s">
        <v>695</v>
      </c>
      <c r="K415" s="192">
        <v>44671</v>
      </c>
      <c r="L415" s="192">
        <v>44701</v>
      </c>
      <c r="M415" s="3" t="s">
        <v>128</v>
      </c>
      <c r="N415" s="224" t="s">
        <v>63</v>
      </c>
      <c r="O415" s="205"/>
      <c r="P415" s="3" t="s">
        <v>108</v>
      </c>
      <c r="Q415" s="209">
        <v>8000</v>
      </c>
      <c r="R415" s="209">
        <v>0</v>
      </c>
      <c r="S415" s="3"/>
    </row>
    <row r="416" spans="2:19" ht="25.5">
      <c r="B416" s="2" t="s">
        <v>1255</v>
      </c>
      <c r="C416" s="3" t="s">
        <v>21</v>
      </c>
      <c r="D416" s="3" t="s">
        <v>34</v>
      </c>
      <c r="E416" s="219" t="s">
        <v>953</v>
      </c>
      <c r="F416" s="219" t="s">
        <v>954</v>
      </c>
      <c r="G416" s="220" t="s">
        <v>25</v>
      </c>
      <c r="H416" s="209">
        <v>23000</v>
      </c>
      <c r="I416" s="4" t="s">
        <v>26</v>
      </c>
      <c r="J416" s="4" t="s">
        <v>695</v>
      </c>
      <c r="K416" s="192">
        <v>44697</v>
      </c>
      <c r="L416" s="192">
        <v>44727</v>
      </c>
      <c r="M416" s="3" t="s">
        <v>128</v>
      </c>
      <c r="N416" s="224" t="s">
        <v>63</v>
      </c>
      <c r="O416" s="6" t="s">
        <v>955</v>
      </c>
      <c r="P416" s="3" t="s">
        <v>108</v>
      </c>
      <c r="Q416" s="209">
        <v>23000</v>
      </c>
      <c r="R416" s="209">
        <v>0</v>
      </c>
      <c r="S416" s="3"/>
    </row>
    <row r="417" spans="2:19">
      <c r="B417" s="2" t="s">
        <v>1256</v>
      </c>
      <c r="C417" s="3" t="s">
        <v>21</v>
      </c>
      <c r="D417" s="3" t="s">
        <v>34</v>
      </c>
      <c r="E417" s="219" t="s">
        <v>956</v>
      </c>
      <c r="F417" s="219" t="s">
        <v>954</v>
      </c>
      <c r="G417" s="220" t="s">
        <v>25</v>
      </c>
      <c r="H417" s="209">
        <v>4000</v>
      </c>
      <c r="I417" s="4" t="s">
        <v>26</v>
      </c>
      <c r="J417" s="4" t="s">
        <v>695</v>
      </c>
      <c r="K417" s="192">
        <v>44666</v>
      </c>
      <c r="L417" s="192">
        <v>44696</v>
      </c>
      <c r="M417" s="3" t="s">
        <v>128</v>
      </c>
      <c r="N417" s="224" t="s">
        <v>68</v>
      </c>
      <c r="O417" s="6" t="s">
        <v>955</v>
      </c>
      <c r="P417" s="3" t="s">
        <v>108</v>
      </c>
      <c r="Q417" s="209">
        <v>4000</v>
      </c>
      <c r="R417" s="209">
        <v>0</v>
      </c>
      <c r="S417" s="3"/>
    </row>
    <row r="418" spans="2:19">
      <c r="B418" s="2" t="s">
        <v>1257</v>
      </c>
      <c r="C418" s="3" t="s">
        <v>21</v>
      </c>
      <c r="D418" s="3" t="s">
        <v>34</v>
      </c>
      <c r="E418" s="219" t="s">
        <v>957</v>
      </c>
      <c r="F418" s="219" t="s">
        <v>958</v>
      </c>
      <c r="G418" s="220" t="s">
        <v>25</v>
      </c>
      <c r="H418" s="209">
        <v>3600</v>
      </c>
      <c r="I418" s="4" t="s">
        <v>26</v>
      </c>
      <c r="J418" s="4" t="s">
        <v>695</v>
      </c>
      <c r="K418" s="192">
        <v>44671</v>
      </c>
      <c r="L418" s="192">
        <v>44701</v>
      </c>
      <c r="M418" s="3" t="s">
        <v>128</v>
      </c>
      <c r="N418" s="224" t="s">
        <v>68</v>
      </c>
      <c r="O418" s="6"/>
      <c r="P418" s="3" t="s">
        <v>108</v>
      </c>
      <c r="Q418" s="209">
        <v>3600</v>
      </c>
      <c r="R418" s="209">
        <v>0</v>
      </c>
      <c r="S418" s="3"/>
    </row>
    <row r="419" spans="2:19" ht="25.5">
      <c r="B419" s="2" t="s">
        <v>1258</v>
      </c>
      <c r="C419" s="3" t="s">
        <v>21</v>
      </c>
      <c r="D419" s="3" t="s">
        <v>34</v>
      </c>
      <c r="E419" s="219" t="s">
        <v>959</v>
      </c>
      <c r="F419" s="219" t="s">
        <v>960</v>
      </c>
      <c r="G419" s="220" t="s">
        <v>25</v>
      </c>
      <c r="H419" s="209">
        <v>34350</v>
      </c>
      <c r="I419" s="4" t="s">
        <v>26</v>
      </c>
      <c r="J419" s="4" t="s">
        <v>695</v>
      </c>
      <c r="K419" s="192">
        <v>44722</v>
      </c>
      <c r="L419" s="192">
        <v>44752</v>
      </c>
      <c r="M419" s="3" t="s">
        <v>128</v>
      </c>
      <c r="N419" s="224" t="s">
        <v>68</v>
      </c>
      <c r="O419" s="205"/>
      <c r="P419" s="3" t="s">
        <v>108</v>
      </c>
      <c r="Q419" s="209">
        <v>34350</v>
      </c>
      <c r="R419" s="209">
        <v>0</v>
      </c>
      <c r="S419" s="3"/>
    </row>
    <row r="420" spans="2:19" ht="25.5">
      <c r="B420" s="2" t="s">
        <v>1259</v>
      </c>
      <c r="C420" s="3" t="s">
        <v>21</v>
      </c>
      <c r="D420" s="3" t="s">
        <v>34</v>
      </c>
      <c r="E420" s="219" t="s">
        <v>961</v>
      </c>
      <c r="F420" s="219" t="s">
        <v>962</v>
      </c>
      <c r="G420" s="220" t="s">
        <v>25</v>
      </c>
      <c r="H420" s="209">
        <v>15000</v>
      </c>
      <c r="I420" s="4" t="s">
        <v>26</v>
      </c>
      <c r="J420" s="4" t="s">
        <v>695</v>
      </c>
      <c r="K420" s="192">
        <v>44564</v>
      </c>
      <c r="L420" s="192">
        <v>44591</v>
      </c>
      <c r="M420" s="3" t="s">
        <v>128</v>
      </c>
      <c r="N420" s="224" t="s">
        <v>68</v>
      </c>
      <c r="O420" s="205"/>
      <c r="P420" s="3" t="s">
        <v>108</v>
      </c>
      <c r="Q420" s="209">
        <v>15000</v>
      </c>
      <c r="R420" s="209">
        <v>0</v>
      </c>
      <c r="S420" s="3"/>
    </row>
    <row r="421" spans="2:19" ht="25.5">
      <c r="B421" s="2" t="s">
        <v>1260</v>
      </c>
      <c r="C421" s="3" t="s">
        <v>21</v>
      </c>
      <c r="D421" s="3" t="s">
        <v>102</v>
      </c>
      <c r="E421" s="208" t="s">
        <v>963</v>
      </c>
      <c r="F421" s="208" t="s">
        <v>964</v>
      </c>
      <c r="G421" s="4" t="s">
        <v>25</v>
      </c>
      <c r="H421" s="209">
        <v>75000</v>
      </c>
      <c r="I421" s="4" t="s">
        <v>26</v>
      </c>
      <c r="J421" s="4" t="s">
        <v>695</v>
      </c>
      <c r="K421" s="192" t="s">
        <v>106</v>
      </c>
      <c r="L421" s="4" t="s">
        <v>106</v>
      </c>
      <c r="M421" s="3" t="s">
        <v>128</v>
      </c>
      <c r="N421" s="192" t="s">
        <v>122</v>
      </c>
      <c r="O421" s="210"/>
      <c r="P421" s="3" t="s">
        <v>108</v>
      </c>
      <c r="Q421" s="209">
        <v>75000</v>
      </c>
      <c r="R421" s="209">
        <v>0</v>
      </c>
      <c r="S421" s="214"/>
    </row>
    <row r="422" spans="2:19" ht="25.5">
      <c r="B422" s="2" t="s">
        <v>1261</v>
      </c>
      <c r="C422" s="3" t="s">
        <v>21</v>
      </c>
      <c r="D422" s="3" t="s">
        <v>34</v>
      </c>
      <c r="E422" s="219" t="s">
        <v>965</v>
      </c>
      <c r="F422" s="219" t="s">
        <v>966</v>
      </c>
      <c r="G422" s="220" t="s">
        <v>25</v>
      </c>
      <c r="H422" s="209">
        <v>9000</v>
      </c>
      <c r="I422" s="4" t="s">
        <v>26</v>
      </c>
      <c r="J422" s="4" t="s">
        <v>695</v>
      </c>
      <c r="K422" s="192" t="s">
        <v>41</v>
      </c>
      <c r="L422" s="192" t="s">
        <v>41</v>
      </c>
      <c r="M422" s="3" t="s">
        <v>128</v>
      </c>
      <c r="N422" s="247" t="s">
        <v>68</v>
      </c>
      <c r="O422" s="207"/>
      <c r="P422" s="3" t="s">
        <v>108</v>
      </c>
      <c r="Q422" s="209">
        <v>9000</v>
      </c>
      <c r="R422" s="209">
        <v>0</v>
      </c>
      <c r="S422" s="3"/>
    </row>
    <row r="423" spans="2:19" ht="25.5">
      <c r="B423" s="2" t="s">
        <v>1262</v>
      </c>
      <c r="C423" s="3" t="s">
        <v>21</v>
      </c>
      <c r="D423" s="3" t="s">
        <v>34</v>
      </c>
      <c r="E423" s="219" t="s">
        <v>967</v>
      </c>
      <c r="F423" s="219" t="s">
        <v>968</v>
      </c>
      <c r="G423" s="220" t="s">
        <v>25</v>
      </c>
      <c r="H423" s="209">
        <v>13000</v>
      </c>
      <c r="I423" s="4" t="s">
        <v>26</v>
      </c>
      <c r="J423" s="4" t="s">
        <v>695</v>
      </c>
      <c r="K423" s="192">
        <v>44774</v>
      </c>
      <c r="L423" s="192">
        <v>44804</v>
      </c>
      <c r="M423" s="3" t="s">
        <v>128</v>
      </c>
      <c r="N423" s="224" t="s">
        <v>41</v>
      </c>
      <c r="O423" s="205"/>
      <c r="P423" s="3" t="s">
        <v>108</v>
      </c>
      <c r="Q423" s="209">
        <v>13000</v>
      </c>
      <c r="R423" s="209">
        <v>0</v>
      </c>
      <c r="S423" s="3"/>
    </row>
    <row r="424" spans="2:19">
      <c r="B424" s="2" t="s">
        <v>1263</v>
      </c>
      <c r="C424" s="3" t="s">
        <v>21</v>
      </c>
      <c r="D424" s="3" t="s">
        <v>411</v>
      </c>
      <c r="E424" s="3" t="s">
        <v>969</v>
      </c>
      <c r="F424" s="3" t="s">
        <v>970</v>
      </c>
      <c r="G424" s="225" t="s">
        <v>25</v>
      </c>
      <c r="H424" s="209">
        <v>10000</v>
      </c>
      <c r="I424" s="4" t="s">
        <v>26</v>
      </c>
      <c r="J424" s="4" t="s">
        <v>695</v>
      </c>
      <c r="K424" s="192">
        <v>44620</v>
      </c>
      <c r="L424" s="192">
        <v>44650</v>
      </c>
      <c r="M424" s="3" t="s">
        <v>128</v>
      </c>
      <c r="N424" s="4" t="s">
        <v>486</v>
      </c>
      <c r="O424" s="5"/>
      <c r="P424" s="3" t="s">
        <v>108</v>
      </c>
      <c r="Q424" s="209">
        <v>10000</v>
      </c>
      <c r="R424" s="209">
        <v>0</v>
      </c>
      <c r="S424" s="3"/>
    </row>
    <row r="425" spans="2:19" ht="25.5">
      <c r="B425" s="2" t="s">
        <v>1264</v>
      </c>
      <c r="C425" s="3" t="s">
        <v>21</v>
      </c>
      <c r="D425" s="3" t="s">
        <v>22</v>
      </c>
      <c r="E425" s="219" t="s">
        <v>971</v>
      </c>
      <c r="F425" s="219" t="s">
        <v>972</v>
      </c>
      <c r="G425" s="220" t="s">
        <v>25</v>
      </c>
      <c r="H425" s="209">
        <v>33142</v>
      </c>
      <c r="I425" s="4" t="s">
        <v>26</v>
      </c>
      <c r="J425" s="4" t="s">
        <v>695</v>
      </c>
      <c r="K425" s="192" t="s">
        <v>41</v>
      </c>
      <c r="L425" s="192" t="s">
        <v>41</v>
      </c>
      <c r="M425" s="3" t="s">
        <v>128</v>
      </c>
      <c r="N425" s="192" t="s">
        <v>41</v>
      </c>
      <c r="O425" s="207"/>
      <c r="P425" s="3" t="s">
        <v>129</v>
      </c>
      <c r="Q425" s="209">
        <v>33142</v>
      </c>
      <c r="R425" s="209">
        <v>0</v>
      </c>
      <c r="S425" s="3"/>
    </row>
    <row r="426" spans="2:19" ht="25.5">
      <c r="B426" s="2" t="s">
        <v>1265</v>
      </c>
      <c r="C426" s="3" t="s">
        <v>21</v>
      </c>
      <c r="D426" s="3" t="s">
        <v>22</v>
      </c>
      <c r="E426" s="219" t="s">
        <v>973</v>
      </c>
      <c r="F426" s="219" t="s">
        <v>974</v>
      </c>
      <c r="G426" s="220" t="s">
        <v>25</v>
      </c>
      <c r="H426" s="209">
        <v>34424</v>
      </c>
      <c r="I426" s="4" t="s">
        <v>26</v>
      </c>
      <c r="J426" s="4" t="s">
        <v>695</v>
      </c>
      <c r="K426" s="192" t="s">
        <v>41</v>
      </c>
      <c r="L426" s="192" t="s">
        <v>41</v>
      </c>
      <c r="M426" s="3" t="s">
        <v>128</v>
      </c>
      <c r="N426" s="192" t="s">
        <v>41</v>
      </c>
      <c r="O426" s="207"/>
      <c r="P426" s="3" t="s">
        <v>169</v>
      </c>
      <c r="Q426" s="209">
        <v>34424</v>
      </c>
      <c r="R426" s="209">
        <v>0</v>
      </c>
      <c r="S426" s="3"/>
    </row>
    <row r="427" spans="2:19" ht="25.5">
      <c r="B427" s="2" t="s">
        <v>1266</v>
      </c>
      <c r="C427" s="3" t="s">
        <v>21</v>
      </c>
      <c r="D427" s="3" t="s">
        <v>22</v>
      </c>
      <c r="E427" s="219" t="s">
        <v>975</v>
      </c>
      <c r="F427" s="219" t="s">
        <v>976</v>
      </c>
      <c r="G427" s="220" t="s">
        <v>25</v>
      </c>
      <c r="H427" s="209">
        <v>15000</v>
      </c>
      <c r="I427" s="4" t="s">
        <v>26</v>
      </c>
      <c r="J427" s="4" t="s">
        <v>695</v>
      </c>
      <c r="K427" s="192" t="s">
        <v>41</v>
      </c>
      <c r="L427" s="192" t="s">
        <v>41</v>
      </c>
      <c r="M427" s="3" t="s">
        <v>128</v>
      </c>
      <c r="N427" s="192" t="s">
        <v>41</v>
      </c>
      <c r="O427" s="207"/>
      <c r="P427" s="3" t="s">
        <v>169</v>
      </c>
      <c r="Q427" s="209">
        <v>15000</v>
      </c>
      <c r="R427" s="209">
        <v>0</v>
      </c>
      <c r="S427" s="3"/>
    </row>
    <row r="428" spans="2:19" ht="25.5">
      <c r="B428" s="2" t="s">
        <v>1267</v>
      </c>
      <c r="C428" s="3" t="s">
        <v>21</v>
      </c>
      <c r="D428" s="3" t="s">
        <v>22</v>
      </c>
      <c r="E428" s="219" t="s">
        <v>977</v>
      </c>
      <c r="F428" s="219" t="s">
        <v>978</v>
      </c>
      <c r="G428" s="220" t="s">
        <v>25</v>
      </c>
      <c r="H428" s="209">
        <v>7000</v>
      </c>
      <c r="I428" s="4" t="s">
        <v>26</v>
      </c>
      <c r="J428" s="4" t="s">
        <v>695</v>
      </c>
      <c r="K428" s="192" t="s">
        <v>41</v>
      </c>
      <c r="L428" s="192" t="s">
        <v>41</v>
      </c>
      <c r="M428" s="3" t="s">
        <v>128</v>
      </c>
      <c r="N428" s="192" t="s">
        <v>41</v>
      </c>
      <c r="O428" s="207"/>
      <c r="P428" s="3" t="s">
        <v>169</v>
      </c>
      <c r="Q428" s="209">
        <v>7000</v>
      </c>
      <c r="R428" s="209">
        <v>0</v>
      </c>
      <c r="S428" s="3"/>
    </row>
    <row r="429" spans="2:19" ht="25.5">
      <c r="B429" s="2" t="s">
        <v>1268</v>
      </c>
      <c r="C429" s="3" t="s">
        <v>21</v>
      </c>
      <c r="D429" s="3" t="s">
        <v>22</v>
      </c>
      <c r="E429" s="219" t="s">
        <v>979</v>
      </c>
      <c r="F429" s="219" t="s">
        <v>980</v>
      </c>
      <c r="G429" s="220" t="s">
        <v>25</v>
      </c>
      <c r="H429" s="209">
        <v>5000</v>
      </c>
      <c r="I429" s="4" t="s">
        <v>26</v>
      </c>
      <c r="J429" s="4" t="s">
        <v>695</v>
      </c>
      <c r="K429" s="192" t="s">
        <v>41</v>
      </c>
      <c r="L429" s="192" t="s">
        <v>41</v>
      </c>
      <c r="M429" s="3" t="s">
        <v>128</v>
      </c>
      <c r="N429" s="192" t="s">
        <v>41</v>
      </c>
      <c r="O429" s="207"/>
      <c r="P429" s="3" t="s">
        <v>169</v>
      </c>
      <c r="Q429" s="209">
        <v>5000</v>
      </c>
      <c r="R429" s="209">
        <v>0</v>
      </c>
      <c r="S429" s="3"/>
    </row>
    <row r="430" spans="2:19" ht="25.5">
      <c r="B430" s="2" t="s">
        <v>1269</v>
      </c>
      <c r="C430" s="3" t="s">
        <v>21</v>
      </c>
      <c r="D430" s="3" t="s">
        <v>22</v>
      </c>
      <c r="E430" s="219" t="s">
        <v>981</v>
      </c>
      <c r="F430" s="219" t="s">
        <v>982</v>
      </c>
      <c r="G430" s="220" t="s">
        <v>25</v>
      </c>
      <c r="H430" s="209">
        <v>1500</v>
      </c>
      <c r="I430" s="4" t="s">
        <v>26</v>
      </c>
      <c r="J430" s="4" t="s">
        <v>695</v>
      </c>
      <c r="K430" s="192" t="s">
        <v>41</v>
      </c>
      <c r="L430" s="192" t="s">
        <v>41</v>
      </c>
      <c r="M430" s="3" t="s">
        <v>128</v>
      </c>
      <c r="N430" s="192" t="s">
        <v>41</v>
      </c>
      <c r="O430" s="207"/>
      <c r="P430" s="3" t="s">
        <v>169</v>
      </c>
      <c r="Q430" s="209">
        <v>1500</v>
      </c>
      <c r="R430" s="209">
        <v>0</v>
      </c>
      <c r="S430" s="3"/>
    </row>
    <row r="431" spans="2:19" ht="25.5">
      <c r="B431" s="2" t="s">
        <v>1270</v>
      </c>
      <c r="C431" s="3" t="s">
        <v>21</v>
      </c>
      <c r="D431" s="3" t="s">
        <v>22</v>
      </c>
      <c r="E431" s="219" t="s">
        <v>983</v>
      </c>
      <c r="F431" s="219" t="s">
        <v>984</v>
      </c>
      <c r="G431" s="220" t="s">
        <v>25</v>
      </c>
      <c r="H431" s="209">
        <v>4000</v>
      </c>
      <c r="I431" s="4" t="s">
        <v>26</v>
      </c>
      <c r="J431" s="4" t="s">
        <v>695</v>
      </c>
      <c r="K431" s="192" t="s">
        <v>41</v>
      </c>
      <c r="L431" s="192" t="s">
        <v>41</v>
      </c>
      <c r="M431" s="3" t="s">
        <v>128</v>
      </c>
      <c r="N431" s="192" t="s">
        <v>41</v>
      </c>
      <c r="O431" s="207"/>
      <c r="P431" s="3" t="s">
        <v>169</v>
      </c>
      <c r="Q431" s="209">
        <v>4000</v>
      </c>
      <c r="R431" s="209">
        <v>0</v>
      </c>
      <c r="S431" s="3"/>
    </row>
    <row r="432" spans="2:19" ht="25.5">
      <c r="B432" s="2" t="s">
        <v>1271</v>
      </c>
      <c r="C432" s="3" t="s">
        <v>21</v>
      </c>
      <c r="D432" s="3" t="s">
        <v>34</v>
      </c>
      <c r="E432" s="219" t="s">
        <v>985</v>
      </c>
      <c r="F432" s="219" t="s">
        <v>986</v>
      </c>
      <c r="G432" s="220" t="s">
        <v>25</v>
      </c>
      <c r="H432" s="209">
        <v>7000</v>
      </c>
      <c r="I432" s="4" t="s">
        <v>26</v>
      </c>
      <c r="J432" s="4" t="s">
        <v>695</v>
      </c>
      <c r="K432" s="192" t="s">
        <v>41</v>
      </c>
      <c r="L432" s="192" t="s">
        <v>41</v>
      </c>
      <c r="M432" s="3" t="s">
        <v>128</v>
      </c>
      <c r="N432" s="224" t="s">
        <v>41</v>
      </c>
      <c r="O432" s="207"/>
      <c r="P432" s="3" t="s">
        <v>169</v>
      </c>
      <c r="Q432" s="209">
        <v>7000</v>
      </c>
      <c r="R432" s="209">
        <v>0</v>
      </c>
      <c r="S432" s="3"/>
    </row>
    <row r="433" spans="2:19" ht="25.5">
      <c r="B433" s="2" t="s">
        <v>1272</v>
      </c>
      <c r="C433" s="3" t="s">
        <v>21</v>
      </c>
      <c r="D433" s="3" t="s">
        <v>22</v>
      </c>
      <c r="E433" s="219" t="s">
        <v>987</v>
      </c>
      <c r="F433" s="219" t="s">
        <v>988</v>
      </c>
      <c r="G433" s="220" t="s">
        <v>25</v>
      </c>
      <c r="H433" s="209">
        <v>10000</v>
      </c>
      <c r="I433" s="4" t="s">
        <v>26</v>
      </c>
      <c r="J433" s="4" t="s">
        <v>695</v>
      </c>
      <c r="K433" s="192" t="s">
        <v>41</v>
      </c>
      <c r="L433" s="192" t="s">
        <v>41</v>
      </c>
      <c r="M433" s="3" t="s">
        <v>128</v>
      </c>
      <c r="N433" s="192" t="s">
        <v>41</v>
      </c>
      <c r="O433" s="207"/>
      <c r="P433" s="3" t="s">
        <v>169</v>
      </c>
      <c r="Q433" s="209">
        <v>10000</v>
      </c>
      <c r="R433" s="209">
        <v>0</v>
      </c>
      <c r="S433" s="3"/>
    </row>
    <row r="434" spans="2:19" ht="25.5">
      <c r="B434" s="2" t="s">
        <v>1273</v>
      </c>
      <c r="C434" s="3" t="s">
        <v>21</v>
      </c>
      <c r="D434" s="3" t="s">
        <v>22</v>
      </c>
      <c r="E434" s="219" t="s">
        <v>989</v>
      </c>
      <c r="F434" s="219" t="s">
        <v>990</v>
      </c>
      <c r="G434" s="220" t="s">
        <v>25</v>
      </c>
      <c r="H434" s="209">
        <v>2616</v>
      </c>
      <c r="I434" s="4" t="s">
        <v>26</v>
      </c>
      <c r="J434" s="4" t="s">
        <v>695</v>
      </c>
      <c r="K434" s="192" t="s">
        <v>41</v>
      </c>
      <c r="L434" s="192" t="s">
        <v>41</v>
      </c>
      <c r="M434" s="3" t="s">
        <v>128</v>
      </c>
      <c r="N434" s="192" t="s">
        <v>41</v>
      </c>
      <c r="O434" s="207"/>
      <c r="P434" s="3" t="s">
        <v>169</v>
      </c>
      <c r="Q434" s="209">
        <v>2616</v>
      </c>
      <c r="R434" s="209">
        <v>0</v>
      </c>
      <c r="S434" s="3"/>
    </row>
    <row r="435" spans="2:19" ht="25.5">
      <c r="B435" s="2" t="s">
        <v>1274</v>
      </c>
      <c r="C435" s="3" t="s">
        <v>21</v>
      </c>
      <c r="D435" s="3" t="s">
        <v>34</v>
      </c>
      <c r="E435" s="219" t="s">
        <v>991</v>
      </c>
      <c r="F435" s="219" t="s">
        <v>992</v>
      </c>
      <c r="G435" s="220" t="s">
        <v>25</v>
      </c>
      <c r="H435" s="209">
        <v>10000</v>
      </c>
      <c r="I435" s="4" t="s">
        <v>26</v>
      </c>
      <c r="J435" s="4" t="s">
        <v>695</v>
      </c>
      <c r="K435" s="192" t="s">
        <v>41</v>
      </c>
      <c r="L435" s="192" t="s">
        <v>41</v>
      </c>
      <c r="M435" s="3" t="s">
        <v>128</v>
      </c>
      <c r="N435" s="247" t="s">
        <v>101</v>
      </c>
      <c r="O435" s="207"/>
      <c r="P435" s="3" t="s">
        <v>169</v>
      </c>
      <c r="Q435" s="209">
        <v>10000</v>
      </c>
      <c r="R435" s="209">
        <v>0</v>
      </c>
      <c r="S435" s="3"/>
    </row>
    <row r="436" spans="2:19">
      <c r="B436" s="2" t="s">
        <v>1275</v>
      </c>
      <c r="C436" s="3" t="s">
        <v>21</v>
      </c>
      <c r="D436" s="3" t="s">
        <v>34</v>
      </c>
      <c r="E436" s="219" t="s">
        <v>993</v>
      </c>
      <c r="F436" s="219" t="s">
        <v>994</v>
      </c>
      <c r="G436" s="220" t="s">
        <v>25</v>
      </c>
      <c r="H436" s="209">
        <v>39300</v>
      </c>
      <c r="I436" s="4" t="s">
        <v>26</v>
      </c>
      <c r="J436" s="4" t="s">
        <v>695</v>
      </c>
      <c r="K436" s="192">
        <v>44666</v>
      </c>
      <c r="L436" s="192">
        <v>44696</v>
      </c>
      <c r="M436" s="3" t="s">
        <v>128</v>
      </c>
      <c r="N436" s="224" t="s">
        <v>149</v>
      </c>
      <c r="O436" s="205"/>
      <c r="P436" s="3" t="s">
        <v>138</v>
      </c>
      <c r="Q436" s="209">
        <v>19650</v>
      </c>
      <c r="R436" s="209">
        <v>19650</v>
      </c>
      <c r="S436" s="3"/>
    </row>
    <row r="437" spans="2:19" ht="25.5">
      <c r="B437" s="2" t="s">
        <v>1276</v>
      </c>
      <c r="C437" s="3" t="s">
        <v>21</v>
      </c>
      <c r="D437" s="3" t="s">
        <v>22</v>
      </c>
      <c r="E437" s="219" t="s">
        <v>995</v>
      </c>
      <c r="F437" s="219" t="s">
        <v>996</v>
      </c>
      <c r="G437" s="220" t="s">
        <v>25</v>
      </c>
      <c r="H437" s="209">
        <v>12782</v>
      </c>
      <c r="I437" s="4" t="s">
        <v>26</v>
      </c>
      <c r="J437" s="4" t="s">
        <v>695</v>
      </c>
      <c r="K437" s="192" t="s">
        <v>41</v>
      </c>
      <c r="L437" s="192" t="s">
        <v>41</v>
      </c>
      <c r="M437" s="3" t="s">
        <v>128</v>
      </c>
      <c r="N437" s="192" t="s">
        <v>41</v>
      </c>
      <c r="O437" s="207"/>
      <c r="P437" s="3" t="s">
        <v>138</v>
      </c>
      <c r="Q437" s="209">
        <v>12782</v>
      </c>
      <c r="R437" s="209">
        <v>0</v>
      </c>
      <c r="S437" s="3"/>
    </row>
    <row r="438" spans="2:19" ht="25.5">
      <c r="B438" s="2" t="s">
        <v>1277</v>
      </c>
      <c r="C438" s="3" t="s">
        <v>21</v>
      </c>
      <c r="D438" s="3" t="s">
        <v>22</v>
      </c>
      <c r="E438" s="219" t="s">
        <v>997</v>
      </c>
      <c r="F438" s="219" t="s">
        <v>998</v>
      </c>
      <c r="G438" s="220" t="s">
        <v>25</v>
      </c>
      <c r="H438" s="209">
        <v>3866</v>
      </c>
      <c r="I438" s="4" t="s">
        <v>26</v>
      </c>
      <c r="J438" s="4" t="s">
        <v>695</v>
      </c>
      <c r="K438" s="192" t="s">
        <v>41</v>
      </c>
      <c r="L438" s="192" t="s">
        <v>41</v>
      </c>
      <c r="M438" s="3" t="s">
        <v>128</v>
      </c>
      <c r="N438" s="192" t="s">
        <v>41</v>
      </c>
      <c r="O438" s="207"/>
      <c r="P438" s="3" t="s">
        <v>138</v>
      </c>
      <c r="Q438" s="209">
        <v>3866</v>
      </c>
      <c r="R438" s="209">
        <v>0</v>
      </c>
      <c r="S438" s="3"/>
    </row>
    <row r="439" spans="2:19" ht="25.5">
      <c r="B439" s="2" t="s">
        <v>1278</v>
      </c>
      <c r="C439" s="3" t="s">
        <v>21</v>
      </c>
      <c r="D439" s="3" t="s">
        <v>22</v>
      </c>
      <c r="E439" s="219" t="s">
        <v>999</v>
      </c>
      <c r="F439" s="219" t="s">
        <v>1000</v>
      </c>
      <c r="G439" s="220" t="s">
        <v>25</v>
      </c>
      <c r="H439" s="209">
        <v>50000</v>
      </c>
      <c r="I439" s="4" t="s">
        <v>26</v>
      </c>
      <c r="J439" s="4" t="s">
        <v>695</v>
      </c>
      <c r="K439" s="192" t="s">
        <v>41</v>
      </c>
      <c r="L439" s="192" t="s">
        <v>41</v>
      </c>
      <c r="M439" s="3" t="s">
        <v>128</v>
      </c>
      <c r="N439" s="192" t="s">
        <v>41</v>
      </c>
      <c r="O439" s="205"/>
      <c r="P439" s="3" t="s">
        <v>138</v>
      </c>
      <c r="Q439" s="209">
        <v>50000</v>
      </c>
      <c r="R439" s="209">
        <v>0</v>
      </c>
      <c r="S439" s="3"/>
    </row>
    <row r="440" spans="2:19">
      <c r="B440" s="2" t="s">
        <v>1279</v>
      </c>
      <c r="C440" s="3" t="s">
        <v>21</v>
      </c>
      <c r="D440" s="3" t="s">
        <v>34</v>
      </c>
      <c r="E440" s="219" t="s">
        <v>1001</v>
      </c>
      <c r="F440" s="219" t="s">
        <v>1002</v>
      </c>
      <c r="G440" s="220" t="s">
        <v>25</v>
      </c>
      <c r="H440" s="209">
        <v>21000</v>
      </c>
      <c r="I440" s="4" t="s">
        <v>26</v>
      </c>
      <c r="J440" s="4" t="s">
        <v>695</v>
      </c>
      <c r="K440" s="192">
        <v>44752</v>
      </c>
      <c r="L440" s="192">
        <v>44782</v>
      </c>
      <c r="M440" s="3" t="s">
        <v>128</v>
      </c>
      <c r="N440" s="224" t="s">
        <v>149</v>
      </c>
      <c r="O440" s="6" t="s">
        <v>1003</v>
      </c>
      <c r="P440" s="3" t="s">
        <v>138</v>
      </c>
      <c r="Q440" s="209">
        <v>7000</v>
      </c>
      <c r="R440" s="209">
        <v>14000</v>
      </c>
      <c r="S440" s="3"/>
    </row>
    <row r="441" spans="2:19">
      <c r="B441" s="2" t="s">
        <v>1280</v>
      </c>
      <c r="C441" s="3" t="s">
        <v>21</v>
      </c>
      <c r="D441" s="3" t="s">
        <v>34</v>
      </c>
      <c r="E441" s="219" t="s">
        <v>1004</v>
      </c>
      <c r="F441" s="219" t="s">
        <v>1005</v>
      </c>
      <c r="G441" s="220" t="s">
        <v>25</v>
      </c>
      <c r="H441" s="209">
        <v>21000</v>
      </c>
      <c r="I441" s="4" t="s">
        <v>26</v>
      </c>
      <c r="J441" s="4" t="s">
        <v>695</v>
      </c>
      <c r="K441" s="192">
        <v>44636</v>
      </c>
      <c r="L441" s="283">
        <v>44666</v>
      </c>
      <c r="M441" s="3" t="s">
        <v>128</v>
      </c>
      <c r="N441" s="285" t="s">
        <v>101</v>
      </c>
      <c r="O441" s="6" t="s">
        <v>1003</v>
      </c>
      <c r="P441" s="3" t="s">
        <v>138</v>
      </c>
      <c r="Q441" s="209">
        <v>21000</v>
      </c>
      <c r="R441" s="209">
        <v>0</v>
      </c>
      <c r="S441" s="3"/>
    </row>
    <row r="442" spans="2:19" ht="25.5">
      <c r="B442" s="2" t="s">
        <v>1281</v>
      </c>
      <c r="C442" s="3" t="s">
        <v>21</v>
      </c>
      <c r="D442" s="3" t="s">
        <v>22</v>
      </c>
      <c r="E442" s="198" t="s">
        <v>1006</v>
      </c>
      <c r="F442" s="198" t="s">
        <v>1007</v>
      </c>
      <c r="G442" s="199" t="s">
        <v>25</v>
      </c>
      <c r="H442" s="200">
        <v>2500</v>
      </c>
      <c r="I442" s="4" t="s">
        <v>26</v>
      </c>
      <c r="J442" s="4" t="s">
        <v>695</v>
      </c>
      <c r="K442" s="192" t="s">
        <v>41</v>
      </c>
      <c r="L442" s="204" t="s">
        <v>41</v>
      </c>
      <c r="M442" s="3" t="s">
        <v>128</v>
      </c>
      <c r="N442" s="204" t="s">
        <v>41</v>
      </c>
      <c r="O442" s="231"/>
      <c r="P442" s="3" t="s">
        <v>138</v>
      </c>
      <c r="Q442" s="200">
        <v>2500</v>
      </c>
      <c r="R442" s="200">
        <v>0</v>
      </c>
      <c r="S442" s="3"/>
    </row>
    <row r="443" spans="2:19" ht="25.5">
      <c r="B443" s="2" t="s">
        <v>1282</v>
      </c>
      <c r="C443" s="3" t="s">
        <v>21</v>
      </c>
      <c r="D443" s="3" t="s">
        <v>34</v>
      </c>
      <c r="E443" s="219" t="s">
        <v>1008</v>
      </c>
      <c r="F443" s="219" t="s">
        <v>1009</v>
      </c>
      <c r="G443" s="220" t="s">
        <v>25</v>
      </c>
      <c r="H443" s="209">
        <v>5200</v>
      </c>
      <c r="I443" s="4" t="s">
        <v>26</v>
      </c>
      <c r="J443" s="4" t="s">
        <v>695</v>
      </c>
      <c r="K443" s="192" t="s">
        <v>41</v>
      </c>
      <c r="L443" s="192">
        <v>44727</v>
      </c>
      <c r="M443" s="3" t="s">
        <v>128</v>
      </c>
      <c r="N443" s="224" t="s">
        <v>41</v>
      </c>
      <c r="O443" s="205"/>
      <c r="P443" s="3" t="s">
        <v>138</v>
      </c>
      <c r="Q443" s="209">
        <v>5200</v>
      </c>
      <c r="R443" s="209">
        <v>0</v>
      </c>
      <c r="S443" s="3"/>
    </row>
    <row r="444" spans="2:19" ht="25.5">
      <c r="B444" s="2" t="s">
        <v>1283</v>
      </c>
      <c r="C444" s="3" t="s">
        <v>21</v>
      </c>
      <c r="D444" s="3" t="s">
        <v>102</v>
      </c>
      <c r="E444" s="3" t="s">
        <v>1010</v>
      </c>
      <c r="F444" s="3" t="s">
        <v>1011</v>
      </c>
      <c r="G444" s="4" t="s">
        <v>115</v>
      </c>
      <c r="H444" s="209">
        <v>100000</v>
      </c>
      <c r="I444" s="4" t="s">
        <v>26</v>
      </c>
      <c r="J444" s="4" t="s">
        <v>695</v>
      </c>
      <c r="K444" s="192" t="s">
        <v>41</v>
      </c>
      <c r="L444" s="192">
        <v>44593</v>
      </c>
      <c r="M444" s="3" t="s">
        <v>28</v>
      </c>
      <c r="N444" s="192">
        <v>44774</v>
      </c>
      <c r="O444" s="210"/>
      <c r="P444" s="3" t="s">
        <v>138</v>
      </c>
      <c r="Q444" s="209">
        <v>100000</v>
      </c>
      <c r="R444" s="209">
        <v>0</v>
      </c>
      <c r="S444" s="214"/>
    </row>
    <row r="445" spans="2:19" ht="25.5">
      <c r="B445" s="2" t="s">
        <v>1284</v>
      </c>
      <c r="C445" s="3" t="s">
        <v>21</v>
      </c>
      <c r="D445" s="3" t="s">
        <v>102</v>
      </c>
      <c r="E445" s="3" t="s">
        <v>230</v>
      </c>
      <c r="F445" s="3" t="s">
        <v>231</v>
      </c>
      <c r="G445" s="4" t="s">
        <v>115</v>
      </c>
      <c r="H445" s="209">
        <v>75000</v>
      </c>
      <c r="I445" s="4" t="s">
        <v>26</v>
      </c>
      <c r="J445" s="4" t="s">
        <v>695</v>
      </c>
      <c r="K445" s="192">
        <v>44621</v>
      </c>
      <c r="L445" s="192">
        <v>44652</v>
      </c>
      <c r="M445" s="3" t="s">
        <v>28</v>
      </c>
      <c r="N445" s="192">
        <v>44774</v>
      </c>
      <c r="O445" s="210"/>
      <c r="P445" s="3" t="s">
        <v>227</v>
      </c>
      <c r="Q445" s="209">
        <v>75000</v>
      </c>
      <c r="R445" s="209">
        <v>0</v>
      </c>
      <c r="S445" s="214"/>
    </row>
    <row r="446" spans="2:19" ht="25.5">
      <c r="B446" s="2" t="s">
        <v>1285</v>
      </c>
      <c r="C446" s="3" t="s">
        <v>21</v>
      </c>
      <c r="D446" s="3" t="s">
        <v>34</v>
      </c>
      <c r="E446" s="219" t="s">
        <v>1012</v>
      </c>
      <c r="F446" s="219" t="s">
        <v>1013</v>
      </c>
      <c r="G446" s="220" t="s">
        <v>25</v>
      </c>
      <c r="H446" s="209">
        <v>12464.01</v>
      </c>
      <c r="I446" s="4" t="s">
        <v>26</v>
      </c>
      <c r="J446" s="4" t="s">
        <v>695</v>
      </c>
      <c r="K446" s="192" t="s">
        <v>41</v>
      </c>
      <c r="L446" s="192" t="s">
        <v>41</v>
      </c>
      <c r="M446" s="3" t="s">
        <v>128</v>
      </c>
      <c r="N446" s="247" t="s">
        <v>63</v>
      </c>
      <c r="O446" s="207"/>
      <c r="P446" s="3" t="s">
        <v>108</v>
      </c>
      <c r="Q446" s="209">
        <v>12464.01</v>
      </c>
      <c r="R446" s="209">
        <v>0</v>
      </c>
      <c r="S446" s="3"/>
    </row>
    <row r="447" spans="2:19" ht="25.5">
      <c r="B447" s="2" t="s">
        <v>1286</v>
      </c>
      <c r="C447" s="3" t="s">
        <v>21</v>
      </c>
      <c r="D447" s="3" t="s">
        <v>22</v>
      </c>
      <c r="E447" s="219" t="s">
        <v>1014</v>
      </c>
      <c r="F447" s="219" t="s">
        <v>1015</v>
      </c>
      <c r="G447" s="220" t="s">
        <v>25</v>
      </c>
      <c r="H447" s="209">
        <v>1000</v>
      </c>
      <c r="I447" s="4" t="s">
        <v>26</v>
      </c>
      <c r="J447" s="4" t="s">
        <v>695</v>
      </c>
      <c r="K447" s="192" t="s">
        <v>41</v>
      </c>
      <c r="L447" s="192" t="s">
        <v>41</v>
      </c>
      <c r="M447" s="3" t="s">
        <v>128</v>
      </c>
      <c r="N447" s="192" t="s">
        <v>41</v>
      </c>
      <c r="O447" s="207"/>
      <c r="P447" s="3" t="s">
        <v>108</v>
      </c>
      <c r="Q447" s="209">
        <v>1000</v>
      </c>
      <c r="R447" s="209">
        <v>0</v>
      </c>
      <c r="S447" s="3"/>
    </row>
    <row r="448" spans="2:19">
      <c r="B448" s="2" t="s">
        <v>1287</v>
      </c>
      <c r="C448" s="3" t="s">
        <v>21</v>
      </c>
      <c r="D448" s="3" t="s">
        <v>34</v>
      </c>
      <c r="E448" s="219" t="s">
        <v>1016</v>
      </c>
      <c r="F448" s="219" t="s">
        <v>1017</v>
      </c>
      <c r="G448" s="220" t="s">
        <v>25</v>
      </c>
      <c r="H448" s="209">
        <v>30000</v>
      </c>
      <c r="I448" s="4" t="s">
        <v>26</v>
      </c>
      <c r="J448" s="4" t="s">
        <v>695</v>
      </c>
      <c r="K448" s="192">
        <v>44671</v>
      </c>
      <c r="L448" s="192">
        <v>44701</v>
      </c>
      <c r="M448" s="3" t="s">
        <v>128</v>
      </c>
      <c r="N448" s="224" t="s">
        <v>101</v>
      </c>
      <c r="O448" s="6"/>
      <c r="P448" s="3" t="s">
        <v>108</v>
      </c>
      <c r="Q448" s="209">
        <v>30000</v>
      </c>
      <c r="R448" s="209">
        <v>0</v>
      </c>
      <c r="S448" s="3"/>
    </row>
    <row r="449" spans="2:19" ht="25.5">
      <c r="B449" s="2" t="s">
        <v>1288</v>
      </c>
      <c r="C449" s="3" t="s">
        <v>21</v>
      </c>
      <c r="D449" s="3" t="s">
        <v>34</v>
      </c>
      <c r="E449" s="219" t="s">
        <v>1018</v>
      </c>
      <c r="F449" s="219" t="s">
        <v>1019</v>
      </c>
      <c r="G449" s="220" t="s">
        <v>25</v>
      </c>
      <c r="H449" s="209">
        <v>48948</v>
      </c>
      <c r="I449" s="4" t="s">
        <v>26</v>
      </c>
      <c r="J449" s="4" t="s">
        <v>695</v>
      </c>
      <c r="K449" s="192">
        <v>44697</v>
      </c>
      <c r="L449" s="192">
        <v>44727</v>
      </c>
      <c r="M449" s="3" t="s">
        <v>128</v>
      </c>
      <c r="N449" s="224" t="s">
        <v>63</v>
      </c>
      <c r="O449" s="6"/>
      <c r="P449" s="3" t="s">
        <v>108</v>
      </c>
      <c r="Q449" s="209">
        <v>48948</v>
      </c>
      <c r="R449" s="209">
        <v>0</v>
      </c>
      <c r="S449" s="3"/>
    </row>
    <row r="450" spans="2:19" ht="25.5">
      <c r="B450" s="2" t="s">
        <v>1289</v>
      </c>
      <c r="C450" s="3" t="s">
        <v>21</v>
      </c>
      <c r="D450" s="3" t="s">
        <v>22</v>
      </c>
      <c r="E450" s="219" t="s">
        <v>1020</v>
      </c>
      <c r="F450" s="219" t="s">
        <v>1021</v>
      </c>
      <c r="G450" s="220" t="s">
        <v>25</v>
      </c>
      <c r="H450" s="209">
        <v>500</v>
      </c>
      <c r="I450" s="4" t="s">
        <v>26</v>
      </c>
      <c r="J450" s="4" t="s">
        <v>695</v>
      </c>
      <c r="K450" s="192" t="s">
        <v>41</v>
      </c>
      <c r="L450" s="192" t="s">
        <v>41</v>
      </c>
      <c r="M450" s="3" t="s">
        <v>128</v>
      </c>
      <c r="N450" s="192" t="s">
        <v>41</v>
      </c>
      <c r="O450" s="207"/>
      <c r="P450" s="3" t="s">
        <v>108</v>
      </c>
      <c r="Q450" s="209">
        <v>500</v>
      </c>
      <c r="R450" s="209">
        <v>0</v>
      </c>
      <c r="S450" s="3"/>
    </row>
    <row r="451" spans="2:19" ht="25.5">
      <c r="B451" s="2" t="s">
        <v>1290</v>
      </c>
      <c r="C451" s="3" t="s">
        <v>21</v>
      </c>
      <c r="D451" s="3" t="s">
        <v>22</v>
      </c>
      <c r="E451" s="219" t="s">
        <v>1022</v>
      </c>
      <c r="F451" s="219" t="s">
        <v>1023</v>
      </c>
      <c r="G451" s="220" t="s">
        <v>25</v>
      </c>
      <c r="H451" s="209">
        <v>2000</v>
      </c>
      <c r="I451" s="4" t="s">
        <v>26</v>
      </c>
      <c r="J451" s="4" t="s">
        <v>695</v>
      </c>
      <c r="K451" s="192" t="s">
        <v>41</v>
      </c>
      <c r="L451" s="192" t="s">
        <v>41</v>
      </c>
      <c r="M451" s="3" t="s">
        <v>128</v>
      </c>
      <c r="N451" s="192" t="s">
        <v>41</v>
      </c>
      <c r="O451" s="207"/>
      <c r="P451" s="3" t="s">
        <v>129</v>
      </c>
      <c r="Q451" s="209">
        <v>2000</v>
      </c>
      <c r="R451" s="209">
        <v>0</v>
      </c>
      <c r="S451" s="3"/>
    </row>
    <row r="452" spans="2:19" ht="25.5">
      <c r="B452" s="2" t="s">
        <v>1291</v>
      </c>
      <c r="C452" s="3" t="s">
        <v>21</v>
      </c>
      <c r="D452" s="3" t="s">
        <v>22</v>
      </c>
      <c r="E452" s="219" t="s">
        <v>1024</v>
      </c>
      <c r="F452" s="219" t="s">
        <v>1025</v>
      </c>
      <c r="G452" s="220" t="s">
        <v>25</v>
      </c>
      <c r="H452" s="209">
        <v>5000</v>
      </c>
      <c r="I452" s="4" t="s">
        <v>26</v>
      </c>
      <c r="J452" s="4" t="s">
        <v>695</v>
      </c>
      <c r="K452" s="192" t="s">
        <v>41</v>
      </c>
      <c r="L452" s="192" t="s">
        <v>41</v>
      </c>
      <c r="M452" s="3" t="s">
        <v>128</v>
      </c>
      <c r="N452" s="192" t="s">
        <v>41</v>
      </c>
      <c r="O452" s="207"/>
      <c r="P452" s="3" t="s">
        <v>129</v>
      </c>
      <c r="Q452" s="209">
        <v>5000</v>
      </c>
      <c r="R452" s="209">
        <v>0</v>
      </c>
      <c r="S452" s="3"/>
    </row>
    <row r="453" spans="2:19" ht="25.5">
      <c r="B453" s="2" t="s">
        <v>1292</v>
      </c>
      <c r="C453" s="3" t="s">
        <v>21</v>
      </c>
      <c r="D453" s="3" t="s">
        <v>34</v>
      </c>
      <c r="E453" s="219" t="s">
        <v>1026</v>
      </c>
      <c r="F453" s="219" t="s">
        <v>1027</v>
      </c>
      <c r="G453" s="220" t="s">
        <v>25</v>
      </c>
      <c r="H453" s="209">
        <v>30000</v>
      </c>
      <c r="I453" s="4" t="s">
        <v>26</v>
      </c>
      <c r="J453" s="4" t="s">
        <v>695</v>
      </c>
      <c r="K453" s="192" t="s">
        <v>41</v>
      </c>
      <c r="L453" s="192" t="s">
        <v>41</v>
      </c>
      <c r="M453" s="3" t="s">
        <v>128</v>
      </c>
      <c r="N453" s="247" t="s">
        <v>63</v>
      </c>
      <c r="O453" s="207"/>
      <c r="P453" s="3" t="s">
        <v>129</v>
      </c>
      <c r="Q453" s="209">
        <v>30000</v>
      </c>
      <c r="R453" s="209">
        <v>0</v>
      </c>
      <c r="S453" s="3"/>
    </row>
    <row r="454" spans="2:19" ht="25.5">
      <c r="B454" s="2" t="s">
        <v>1293</v>
      </c>
      <c r="C454" s="3" t="s">
        <v>21</v>
      </c>
      <c r="D454" s="3" t="s">
        <v>34</v>
      </c>
      <c r="E454" s="219" t="s">
        <v>1028</v>
      </c>
      <c r="F454" s="219" t="s">
        <v>1029</v>
      </c>
      <c r="G454" s="220" t="s">
        <v>25</v>
      </c>
      <c r="H454" s="209">
        <v>6000</v>
      </c>
      <c r="I454" s="4" t="s">
        <v>26</v>
      </c>
      <c r="J454" s="4" t="s">
        <v>695</v>
      </c>
      <c r="K454" s="192" t="s">
        <v>41</v>
      </c>
      <c r="L454" s="192" t="s">
        <v>41</v>
      </c>
      <c r="M454" s="3" t="s">
        <v>128</v>
      </c>
      <c r="N454" s="247" t="s">
        <v>41</v>
      </c>
      <c r="O454" s="207"/>
      <c r="P454" s="3" t="s">
        <v>129</v>
      </c>
      <c r="Q454" s="209">
        <v>6000</v>
      </c>
      <c r="R454" s="209">
        <v>0</v>
      </c>
      <c r="S454" s="3"/>
    </row>
    <row r="455" spans="2:19" ht="25.5">
      <c r="B455" s="2" t="s">
        <v>1294</v>
      </c>
      <c r="C455" s="3" t="s">
        <v>21</v>
      </c>
      <c r="D455" s="3" t="s">
        <v>34</v>
      </c>
      <c r="E455" s="219" t="s">
        <v>1030</v>
      </c>
      <c r="F455" s="219" t="s">
        <v>1031</v>
      </c>
      <c r="G455" s="220" t="s">
        <v>25</v>
      </c>
      <c r="H455" s="209">
        <v>22307.360000000001</v>
      </c>
      <c r="I455" s="4" t="s">
        <v>26</v>
      </c>
      <c r="J455" s="4" t="s">
        <v>695</v>
      </c>
      <c r="K455" s="192" t="s">
        <v>41</v>
      </c>
      <c r="L455" s="192" t="s">
        <v>41</v>
      </c>
      <c r="M455" s="3" t="s">
        <v>128</v>
      </c>
      <c r="N455" s="247" t="s">
        <v>101</v>
      </c>
      <c r="O455" s="207"/>
      <c r="P455" s="3" t="s">
        <v>129</v>
      </c>
      <c r="Q455" s="209">
        <v>22307.360000000001</v>
      </c>
      <c r="R455" s="209">
        <v>0</v>
      </c>
      <c r="S455" s="3"/>
    </row>
    <row r="456" spans="2:19" ht="25.5">
      <c r="B456" s="2" t="s">
        <v>1295</v>
      </c>
      <c r="C456" s="3" t="s">
        <v>21</v>
      </c>
      <c r="D456" s="3" t="s">
        <v>34</v>
      </c>
      <c r="E456" s="219" t="s">
        <v>1032</v>
      </c>
      <c r="F456" s="219" t="s">
        <v>1033</v>
      </c>
      <c r="G456" s="220" t="s">
        <v>25</v>
      </c>
      <c r="H456" s="209">
        <v>35000</v>
      </c>
      <c r="I456" s="4" t="s">
        <v>26</v>
      </c>
      <c r="J456" s="4" t="s">
        <v>695</v>
      </c>
      <c r="K456" s="192" t="s">
        <v>41</v>
      </c>
      <c r="L456" s="192" t="s">
        <v>41</v>
      </c>
      <c r="M456" s="3" t="s">
        <v>128</v>
      </c>
      <c r="N456" s="247" t="s">
        <v>68</v>
      </c>
      <c r="O456" s="207"/>
      <c r="P456" s="3" t="s">
        <v>129</v>
      </c>
      <c r="Q456" s="209">
        <v>35000</v>
      </c>
      <c r="R456" s="209">
        <v>0</v>
      </c>
      <c r="S456" s="3"/>
    </row>
    <row r="457" spans="2:19" ht="25.5">
      <c r="B457" s="2" t="s">
        <v>1296</v>
      </c>
      <c r="C457" s="3" t="s">
        <v>21</v>
      </c>
      <c r="D457" s="3" t="s">
        <v>34</v>
      </c>
      <c r="E457" s="219" t="s">
        <v>1034</v>
      </c>
      <c r="F457" s="219" t="s">
        <v>1035</v>
      </c>
      <c r="G457" s="220" t="s">
        <v>25</v>
      </c>
      <c r="H457" s="209">
        <v>5000</v>
      </c>
      <c r="I457" s="4" t="s">
        <v>26</v>
      </c>
      <c r="J457" s="4" t="s">
        <v>695</v>
      </c>
      <c r="K457" s="192" t="s">
        <v>41</v>
      </c>
      <c r="L457" s="192" t="s">
        <v>41</v>
      </c>
      <c r="M457" s="3" t="s">
        <v>128</v>
      </c>
      <c r="N457" s="247" t="s">
        <v>41</v>
      </c>
      <c r="O457" s="207"/>
      <c r="P457" s="3" t="s">
        <v>138</v>
      </c>
      <c r="Q457" s="209">
        <v>5000</v>
      </c>
      <c r="R457" s="209">
        <v>0</v>
      </c>
      <c r="S457" s="3"/>
    </row>
    <row r="458" spans="2:19">
      <c r="B458" s="2" t="s">
        <v>1297</v>
      </c>
      <c r="C458" s="3" t="s">
        <v>21</v>
      </c>
      <c r="D458" s="3" t="s">
        <v>34</v>
      </c>
      <c r="E458" s="219" t="s">
        <v>1036</v>
      </c>
      <c r="F458" s="219" t="s">
        <v>1037</v>
      </c>
      <c r="G458" s="220" t="s">
        <v>25</v>
      </c>
      <c r="H458" s="209">
        <v>69000</v>
      </c>
      <c r="I458" s="4" t="s">
        <v>26</v>
      </c>
      <c r="J458" s="4" t="s">
        <v>695</v>
      </c>
      <c r="K458" s="192">
        <v>44713</v>
      </c>
      <c r="L458" s="192">
        <v>44743</v>
      </c>
      <c r="M458" s="3" t="s">
        <v>128</v>
      </c>
      <c r="N458" s="221" t="s">
        <v>101</v>
      </c>
      <c r="O458" s="218"/>
      <c r="P458" s="3" t="s">
        <v>138</v>
      </c>
      <c r="Q458" s="209">
        <v>69000</v>
      </c>
      <c r="R458" s="209">
        <v>0</v>
      </c>
      <c r="S458" s="3"/>
    </row>
    <row r="459" spans="2:19" ht="25.5">
      <c r="B459" s="2" t="s">
        <v>1298</v>
      </c>
      <c r="C459" s="3" t="s">
        <v>21</v>
      </c>
      <c r="D459" s="3" t="s">
        <v>34</v>
      </c>
      <c r="E459" s="219" t="s">
        <v>1038</v>
      </c>
      <c r="F459" s="219" t="s">
        <v>1039</v>
      </c>
      <c r="G459" s="220" t="s">
        <v>25</v>
      </c>
      <c r="H459" s="209">
        <v>45000</v>
      </c>
      <c r="I459" s="4" t="s">
        <v>26</v>
      </c>
      <c r="J459" s="4" t="s">
        <v>695</v>
      </c>
      <c r="K459" s="192" t="s">
        <v>41</v>
      </c>
      <c r="L459" s="192" t="s">
        <v>41</v>
      </c>
      <c r="M459" s="3" t="s">
        <v>128</v>
      </c>
      <c r="N459" s="247" t="s">
        <v>41</v>
      </c>
      <c r="O459" s="6" t="s">
        <v>1040</v>
      </c>
      <c r="P459" s="3" t="s">
        <v>138</v>
      </c>
      <c r="Q459" s="209">
        <v>45000</v>
      </c>
      <c r="R459" s="209">
        <v>0</v>
      </c>
      <c r="S459" s="3"/>
    </row>
    <row r="460" spans="2:19" ht="25.5">
      <c r="B460" s="2" t="s">
        <v>1299</v>
      </c>
      <c r="C460" s="3" t="s">
        <v>21</v>
      </c>
      <c r="D460" s="3" t="s">
        <v>34</v>
      </c>
      <c r="E460" s="219" t="s">
        <v>1041</v>
      </c>
      <c r="F460" s="219" t="s">
        <v>1042</v>
      </c>
      <c r="G460" s="220" t="s">
        <v>25</v>
      </c>
      <c r="H460" s="209">
        <v>23889.42</v>
      </c>
      <c r="I460" s="4" t="s">
        <v>26</v>
      </c>
      <c r="J460" s="4" t="s">
        <v>695</v>
      </c>
      <c r="K460" s="192" t="s">
        <v>41</v>
      </c>
      <c r="L460" s="192" t="s">
        <v>41</v>
      </c>
      <c r="M460" s="3" t="s">
        <v>128</v>
      </c>
      <c r="N460" s="247" t="s">
        <v>101</v>
      </c>
      <c r="O460" s="6" t="s">
        <v>1040</v>
      </c>
      <c r="P460" s="3" t="s">
        <v>138</v>
      </c>
      <c r="Q460" s="209">
        <v>23889.42</v>
      </c>
      <c r="R460" s="209">
        <v>0</v>
      </c>
      <c r="S460" s="3"/>
    </row>
    <row r="461" spans="2:19" ht="25.5">
      <c r="B461" s="2" t="s">
        <v>1300</v>
      </c>
      <c r="C461" s="3" t="s">
        <v>21</v>
      </c>
      <c r="D461" s="3" t="s">
        <v>102</v>
      </c>
      <c r="E461" s="3" t="s">
        <v>1923</v>
      </c>
      <c r="F461" s="3" t="s">
        <v>1044</v>
      </c>
      <c r="G461" s="217" t="s">
        <v>210</v>
      </c>
      <c r="H461" s="209">
        <v>0</v>
      </c>
      <c r="I461" s="4" t="s">
        <v>26</v>
      </c>
      <c r="J461" s="4" t="s">
        <v>695</v>
      </c>
      <c r="K461" s="192">
        <v>44621</v>
      </c>
      <c r="L461" s="192">
        <v>44651</v>
      </c>
      <c r="M461" s="3" t="s">
        <v>128</v>
      </c>
      <c r="N461" s="192" t="s">
        <v>879</v>
      </c>
      <c r="O461" s="210"/>
      <c r="P461" s="3" t="s">
        <v>108</v>
      </c>
      <c r="Q461" s="209">
        <v>0</v>
      </c>
      <c r="R461" s="209">
        <v>0</v>
      </c>
      <c r="S461" s="214"/>
    </row>
    <row r="462" spans="2:19">
      <c r="B462" s="2" t="s">
        <v>1301</v>
      </c>
      <c r="C462" s="3" t="s">
        <v>21</v>
      </c>
      <c r="D462" s="3" t="s">
        <v>34</v>
      </c>
      <c r="E462" s="219" t="s">
        <v>1045</v>
      </c>
      <c r="F462" s="219" t="s">
        <v>1046</v>
      </c>
      <c r="G462" s="220" t="s">
        <v>25</v>
      </c>
      <c r="H462" s="209">
        <v>131000</v>
      </c>
      <c r="I462" s="4" t="s">
        <v>26</v>
      </c>
      <c r="J462" s="4" t="s">
        <v>695</v>
      </c>
      <c r="K462" s="192">
        <v>44713</v>
      </c>
      <c r="L462" s="192">
        <v>44743</v>
      </c>
      <c r="M462" s="3" t="s">
        <v>28</v>
      </c>
      <c r="N462" s="224" t="s">
        <v>149</v>
      </c>
      <c r="O462" s="205"/>
      <c r="P462" s="3" t="s">
        <v>108</v>
      </c>
      <c r="Q462" s="209">
        <v>131000</v>
      </c>
      <c r="R462" s="209">
        <v>0</v>
      </c>
      <c r="S462" s="3"/>
    </row>
    <row r="463" spans="2:19">
      <c r="B463" s="2" t="s">
        <v>1302</v>
      </c>
      <c r="C463" s="3" t="s">
        <v>21</v>
      </c>
      <c r="D463" s="3" t="s">
        <v>34</v>
      </c>
      <c r="E463" s="219" t="s">
        <v>1763</v>
      </c>
      <c r="F463" s="219" t="s">
        <v>1768</v>
      </c>
      <c r="G463" s="220" t="s">
        <v>25</v>
      </c>
      <c r="H463" s="209">
        <v>127000</v>
      </c>
      <c r="I463" s="4" t="s">
        <v>26</v>
      </c>
      <c r="J463" s="4" t="s">
        <v>695</v>
      </c>
      <c r="K463" s="192">
        <v>44666</v>
      </c>
      <c r="L463" s="192">
        <v>44696</v>
      </c>
      <c r="M463" s="3" t="s">
        <v>28</v>
      </c>
      <c r="N463" s="224" t="s">
        <v>498</v>
      </c>
      <c r="O463" s="205"/>
      <c r="P463" s="3" t="s">
        <v>169</v>
      </c>
      <c r="Q463" s="209">
        <v>127000</v>
      </c>
      <c r="R463" s="209">
        <v>0</v>
      </c>
      <c r="S463" s="3"/>
    </row>
    <row r="464" spans="2:19" ht="25.5">
      <c r="B464" s="2" t="s">
        <v>1303</v>
      </c>
      <c r="C464" s="3" t="s">
        <v>21</v>
      </c>
      <c r="D464" s="3" t="s">
        <v>34</v>
      </c>
      <c r="E464" s="219" t="s">
        <v>1047</v>
      </c>
      <c r="F464" s="219" t="s">
        <v>1048</v>
      </c>
      <c r="G464" s="220" t="s">
        <v>25</v>
      </c>
      <c r="H464" s="209">
        <v>118400</v>
      </c>
      <c r="I464" s="4" t="s">
        <v>26</v>
      </c>
      <c r="J464" s="4" t="s">
        <v>695</v>
      </c>
      <c r="K464" s="192" t="s">
        <v>41</v>
      </c>
      <c r="L464" s="192" t="s">
        <v>41</v>
      </c>
      <c r="M464" s="3" t="s">
        <v>128</v>
      </c>
      <c r="N464" s="247" t="s">
        <v>146</v>
      </c>
      <c r="O464" s="6" t="s">
        <v>1049</v>
      </c>
      <c r="P464" s="3" t="s">
        <v>108</v>
      </c>
      <c r="Q464" s="209">
        <v>118400</v>
      </c>
      <c r="R464" s="209">
        <f>118400-Q464</f>
        <v>0</v>
      </c>
      <c r="S464" s="3"/>
    </row>
    <row r="465" spans="2:19" ht="25.5">
      <c r="B465" s="2" t="s">
        <v>1304</v>
      </c>
      <c r="C465" s="3" t="s">
        <v>21</v>
      </c>
      <c r="D465" s="3" t="s">
        <v>34</v>
      </c>
      <c r="E465" s="219" t="s">
        <v>1050</v>
      </c>
      <c r="F465" s="219" t="s">
        <v>1051</v>
      </c>
      <c r="G465" s="220" t="s">
        <v>25</v>
      </c>
      <c r="H465" s="209">
        <v>10000</v>
      </c>
      <c r="I465" s="4" t="s">
        <v>26</v>
      </c>
      <c r="J465" s="4" t="s">
        <v>695</v>
      </c>
      <c r="K465" s="192" t="s">
        <v>41</v>
      </c>
      <c r="L465" s="192" t="s">
        <v>41</v>
      </c>
      <c r="M465" s="3" t="s">
        <v>128</v>
      </c>
      <c r="N465" s="247" t="s">
        <v>146</v>
      </c>
      <c r="O465" s="6" t="s">
        <v>1049</v>
      </c>
      <c r="P465" s="3" t="s">
        <v>108</v>
      </c>
      <c r="Q465" s="209">
        <v>10000</v>
      </c>
      <c r="R465" s="209">
        <v>0</v>
      </c>
      <c r="S465" s="3"/>
    </row>
    <row r="466" spans="2:19" ht="25.5">
      <c r="B466" s="2" t="s">
        <v>1305</v>
      </c>
      <c r="C466" s="3" t="s">
        <v>21</v>
      </c>
      <c r="D466" s="3" t="s">
        <v>22</v>
      </c>
      <c r="E466" s="219" t="s">
        <v>1052</v>
      </c>
      <c r="F466" s="219" t="s">
        <v>1053</v>
      </c>
      <c r="G466" s="220" t="s">
        <v>25</v>
      </c>
      <c r="H466" s="209">
        <v>4000</v>
      </c>
      <c r="I466" s="4" t="s">
        <v>26</v>
      </c>
      <c r="J466" s="4" t="s">
        <v>695</v>
      </c>
      <c r="K466" s="192" t="s">
        <v>41</v>
      </c>
      <c r="L466" s="192" t="s">
        <v>41</v>
      </c>
      <c r="M466" s="3" t="s">
        <v>128</v>
      </c>
      <c r="N466" s="192" t="s">
        <v>41</v>
      </c>
      <c r="O466" s="207"/>
      <c r="P466" s="3" t="s">
        <v>108</v>
      </c>
      <c r="Q466" s="209">
        <v>4000</v>
      </c>
      <c r="R466" s="209">
        <v>0</v>
      </c>
      <c r="S466" s="3"/>
    </row>
    <row r="467" spans="2:19" ht="25.5">
      <c r="B467" s="2" t="s">
        <v>1306</v>
      </c>
      <c r="C467" s="3" t="s">
        <v>21</v>
      </c>
      <c r="D467" s="3" t="s">
        <v>34</v>
      </c>
      <c r="E467" s="3" t="s">
        <v>1054</v>
      </c>
      <c r="F467" s="3" t="s">
        <v>1055</v>
      </c>
      <c r="G467" s="4" t="s">
        <v>25</v>
      </c>
      <c r="H467" s="209">
        <v>10000</v>
      </c>
      <c r="I467" s="4" t="s">
        <v>26</v>
      </c>
      <c r="J467" s="4" t="s">
        <v>695</v>
      </c>
      <c r="K467" s="192" t="s">
        <v>41</v>
      </c>
      <c r="L467" s="192" t="s">
        <v>41</v>
      </c>
      <c r="M467" s="3" t="s">
        <v>128</v>
      </c>
      <c r="N467" s="4" t="s">
        <v>41</v>
      </c>
      <c r="O467" s="5"/>
      <c r="P467" s="3" t="s">
        <v>108</v>
      </c>
      <c r="Q467" s="209">
        <v>10000</v>
      </c>
      <c r="R467" s="209">
        <v>0</v>
      </c>
      <c r="S467" s="3"/>
    </row>
    <row r="468" spans="2:19" ht="25.5">
      <c r="B468" s="2" t="s">
        <v>1307</v>
      </c>
      <c r="C468" s="3" t="s">
        <v>21</v>
      </c>
      <c r="D468" s="3" t="s">
        <v>22</v>
      </c>
      <c r="E468" s="219" t="s">
        <v>1056</v>
      </c>
      <c r="F468" s="219" t="s">
        <v>1057</v>
      </c>
      <c r="G468" s="220" t="s">
        <v>25</v>
      </c>
      <c r="H468" s="209">
        <v>25000</v>
      </c>
      <c r="I468" s="4" t="s">
        <v>26</v>
      </c>
      <c r="J468" s="4" t="s">
        <v>695</v>
      </c>
      <c r="K468" s="192" t="s">
        <v>41</v>
      </c>
      <c r="L468" s="192" t="s">
        <v>41</v>
      </c>
      <c r="M468" s="3" t="s">
        <v>128</v>
      </c>
      <c r="N468" s="192" t="s">
        <v>41</v>
      </c>
      <c r="O468" s="207"/>
      <c r="P468" s="3" t="s">
        <v>108</v>
      </c>
      <c r="Q468" s="209">
        <v>25000</v>
      </c>
      <c r="R468" s="209">
        <v>0</v>
      </c>
      <c r="S468" s="3"/>
    </row>
    <row r="469" spans="2:19" ht="25.5">
      <c r="B469" s="2" t="s">
        <v>1308</v>
      </c>
      <c r="C469" s="3" t="s">
        <v>21</v>
      </c>
      <c r="D469" s="3" t="s">
        <v>34</v>
      </c>
      <c r="E469" s="3" t="s">
        <v>1058</v>
      </c>
      <c r="F469" s="3" t="s">
        <v>1059</v>
      </c>
      <c r="G469" s="4" t="s">
        <v>25</v>
      </c>
      <c r="H469" s="209">
        <v>9000</v>
      </c>
      <c r="I469" s="4" t="s">
        <v>26</v>
      </c>
      <c r="J469" s="4" t="s">
        <v>695</v>
      </c>
      <c r="K469" s="192" t="s">
        <v>41</v>
      </c>
      <c r="L469" s="192" t="s">
        <v>41</v>
      </c>
      <c r="M469" s="3" t="s">
        <v>128</v>
      </c>
      <c r="N469" s="4" t="s">
        <v>41</v>
      </c>
      <c r="O469" s="218"/>
      <c r="P469" s="3" t="s">
        <v>108</v>
      </c>
      <c r="Q469" s="209">
        <v>9000</v>
      </c>
      <c r="R469" s="209">
        <v>0</v>
      </c>
      <c r="S469" s="3"/>
    </row>
    <row r="470" spans="2:19" ht="25.5">
      <c r="B470" s="2" t="s">
        <v>1309</v>
      </c>
      <c r="C470" s="3" t="s">
        <v>21</v>
      </c>
      <c r="D470" s="3" t="s">
        <v>22</v>
      </c>
      <c r="E470" s="219" t="s">
        <v>1060</v>
      </c>
      <c r="F470" s="219" t="s">
        <v>1061</v>
      </c>
      <c r="G470" s="220" t="s">
        <v>25</v>
      </c>
      <c r="H470" s="209">
        <v>19000</v>
      </c>
      <c r="I470" s="4" t="s">
        <v>26</v>
      </c>
      <c r="J470" s="4" t="s">
        <v>695</v>
      </c>
      <c r="K470" s="192" t="s">
        <v>41</v>
      </c>
      <c r="L470" s="192" t="s">
        <v>41</v>
      </c>
      <c r="M470" s="3" t="s">
        <v>128</v>
      </c>
      <c r="N470" s="192" t="s">
        <v>41</v>
      </c>
      <c r="O470" s="207"/>
      <c r="P470" s="3" t="s">
        <v>169</v>
      </c>
      <c r="Q470" s="209">
        <v>19000</v>
      </c>
      <c r="R470" s="209">
        <v>0</v>
      </c>
      <c r="S470" s="3"/>
    </row>
    <row r="471" spans="2:19" ht="25.5">
      <c r="B471" s="2" t="s">
        <v>1310</v>
      </c>
      <c r="C471" s="3" t="s">
        <v>21</v>
      </c>
      <c r="D471" s="3" t="s">
        <v>34</v>
      </c>
      <c r="E471" s="219" t="s">
        <v>1062</v>
      </c>
      <c r="F471" s="219" t="s">
        <v>1063</v>
      </c>
      <c r="G471" s="220" t="s">
        <v>25</v>
      </c>
      <c r="H471" s="209">
        <v>5617.33</v>
      </c>
      <c r="I471" s="4" t="s">
        <v>26</v>
      </c>
      <c r="J471" s="4" t="s">
        <v>695</v>
      </c>
      <c r="K471" s="192" t="s">
        <v>41</v>
      </c>
      <c r="L471" s="192" t="s">
        <v>41</v>
      </c>
      <c r="M471" s="3" t="s">
        <v>128</v>
      </c>
      <c r="N471" s="247" t="s">
        <v>146</v>
      </c>
      <c r="O471" s="207"/>
      <c r="P471" s="3" t="s">
        <v>169</v>
      </c>
      <c r="Q471" s="209">
        <v>5617.33</v>
      </c>
      <c r="R471" s="209">
        <v>0</v>
      </c>
      <c r="S471" s="3"/>
    </row>
    <row r="472" spans="2:19" ht="25.5">
      <c r="B472" s="2" t="s">
        <v>1311</v>
      </c>
      <c r="C472" s="3" t="s">
        <v>21</v>
      </c>
      <c r="D472" s="3" t="s">
        <v>34</v>
      </c>
      <c r="E472" s="219" t="s">
        <v>1064</v>
      </c>
      <c r="F472" s="219" t="s">
        <v>1065</v>
      </c>
      <c r="G472" s="220" t="s">
        <v>25</v>
      </c>
      <c r="H472" s="209">
        <v>75000</v>
      </c>
      <c r="I472" s="4" t="s">
        <v>26</v>
      </c>
      <c r="J472" s="4" t="s">
        <v>695</v>
      </c>
      <c r="K472" s="192">
        <v>44697</v>
      </c>
      <c r="L472" s="192">
        <v>44727</v>
      </c>
      <c r="M472" s="3" t="s">
        <v>128</v>
      </c>
      <c r="N472" s="247" t="s">
        <v>146</v>
      </c>
      <c r="O472" s="205"/>
      <c r="P472" s="3" t="s">
        <v>169</v>
      </c>
      <c r="Q472" s="209">
        <v>30000</v>
      </c>
      <c r="R472" s="209">
        <v>45000</v>
      </c>
      <c r="S472" s="3"/>
    </row>
    <row r="473" spans="2:19" ht="25.5">
      <c r="B473" s="2" t="s">
        <v>1312</v>
      </c>
      <c r="C473" s="3" t="s">
        <v>21</v>
      </c>
      <c r="D473" s="3" t="s">
        <v>34</v>
      </c>
      <c r="E473" s="219" t="s">
        <v>1066</v>
      </c>
      <c r="F473" s="219" t="s">
        <v>1067</v>
      </c>
      <c r="G473" s="220" t="s">
        <v>25</v>
      </c>
      <c r="H473" s="209">
        <v>2400</v>
      </c>
      <c r="I473" s="4" t="s">
        <v>26</v>
      </c>
      <c r="J473" s="4" t="s">
        <v>695</v>
      </c>
      <c r="K473" s="192" t="s">
        <v>41</v>
      </c>
      <c r="L473" s="192" t="s">
        <v>41</v>
      </c>
      <c r="M473" s="3" t="s">
        <v>128</v>
      </c>
      <c r="N473" s="247" t="s">
        <v>41</v>
      </c>
      <c r="O473" s="207" t="s">
        <v>1068</v>
      </c>
      <c r="P473" s="3" t="s">
        <v>169</v>
      </c>
      <c r="Q473" s="209">
        <v>2400</v>
      </c>
      <c r="R473" s="209">
        <v>0</v>
      </c>
      <c r="S473" s="3"/>
    </row>
    <row r="474" spans="2:19" ht="25.5">
      <c r="B474" s="2" t="s">
        <v>1313</v>
      </c>
      <c r="C474" s="3" t="s">
        <v>21</v>
      </c>
      <c r="D474" s="3" t="s">
        <v>34</v>
      </c>
      <c r="E474" s="219" t="s">
        <v>1069</v>
      </c>
      <c r="F474" s="219" t="s">
        <v>1070</v>
      </c>
      <c r="G474" s="220" t="s">
        <v>25</v>
      </c>
      <c r="H474" s="209">
        <v>43000</v>
      </c>
      <c r="I474" s="4" t="s">
        <v>26</v>
      </c>
      <c r="J474" s="4" t="s">
        <v>695</v>
      </c>
      <c r="K474" s="192" t="s">
        <v>41</v>
      </c>
      <c r="L474" s="192" t="s">
        <v>41</v>
      </c>
      <c r="M474" s="3" t="s">
        <v>128</v>
      </c>
      <c r="N474" s="247" t="s">
        <v>101</v>
      </c>
      <c r="O474" s="207"/>
      <c r="P474" s="3" t="s">
        <v>169</v>
      </c>
      <c r="Q474" s="209">
        <v>43000</v>
      </c>
      <c r="R474" s="209">
        <v>0</v>
      </c>
      <c r="S474" s="3"/>
    </row>
    <row r="475" spans="2:19" ht="25.5">
      <c r="B475" s="2" t="s">
        <v>1314</v>
      </c>
      <c r="C475" s="3" t="s">
        <v>21</v>
      </c>
      <c r="D475" s="3" t="s">
        <v>34</v>
      </c>
      <c r="E475" s="219" t="s">
        <v>1071</v>
      </c>
      <c r="F475" s="219" t="s">
        <v>1072</v>
      </c>
      <c r="G475" s="220" t="s">
        <v>25</v>
      </c>
      <c r="H475" s="209">
        <v>9400</v>
      </c>
      <c r="I475" s="4" t="s">
        <v>26</v>
      </c>
      <c r="J475" s="4" t="s">
        <v>695</v>
      </c>
      <c r="K475" s="192" t="s">
        <v>41</v>
      </c>
      <c r="L475" s="192" t="s">
        <v>41</v>
      </c>
      <c r="M475" s="3" t="s">
        <v>128</v>
      </c>
      <c r="N475" s="247" t="s">
        <v>146</v>
      </c>
      <c r="O475" s="207"/>
      <c r="P475" s="3" t="s">
        <v>169</v>
      </c>
      <c r="Q475" s="209">
        <v>9400</v>
      </c>
      <c r="R475" s="209">
        <v>0</v>
      </c>
      <c r="S475" s="3"/>
    </row>
    <row r="476" spans="2:19" ht="25.5">
      <c r="B476" s="2" t="s">
        <v>1315</v>
      </c>
      <c r="C476" s="3" t="s">
        <v>21</v>
      </c>
      <c r="D476" s="3" t="s">
        <v>34</v>
      </c>
      <c r="E476" s="219" t="s">
        <v>1075</v>
      </c>
      <c r="F476" s="219" t="s">
        <v>1076</v>
      </c>
      <c r="G476" s="220" t="s">
        <v>25</v>
      </c>
      <c r="H476" s="209">
        <v>93044.92</v>
      </c>
      <c r="I476" s="4" t="s">
        <v>26</v>
      </c>
      <c r="J476" s="4" t="s">
        <v>695</v>
      </c>
      <c r="K476" s="192">
        <v>44683</v>
      </c>
      <c r="L476" s="192">
        <v>44713</v>
      </c>
      <c r="M476" s="3" t="s">
        <v>28</v>
      </c>
      <c r="N476" s="221" t="s">
        <v>101</v>
      </c>
      <c r="O476" s="218"/>
      <c r="P476" s="3" t="s">
        <v>728</v>
      </c>
      <c r="Q476" s="209">
        <v>93044.92</v>
      </c>
      <c r="R476" s="209">
        <v>0</v>
      </c>
      <c r="S476" s="3"/>
    </row>
    <row r="477" spans="2:19" ht="38.25">
      <c r="B477" s="2" t="s">
        <v>1316</v>
      </c>
      <c r="C477" s="3" t="s">
        <v>21</v>
      </c>
      <c r="D477" s="3" t="s">
        <v>22</v>
      </c>
      <c r="E477" s="219" t="s">
        <v>1077</v>
      </c>
      <c r="F477" s="219" t="s">
        <v>1078</v>
      </c>
      <c r="G477" s="220" t="s">
        <v>25</v>
      </c>
      <c r="H477" s="209">
        <v>65000</v>
      </c>
      <c r="I477" s="4" t="s">
        <v>26</v>
      </c>
      <c r="J477" s="4" t="s">
        <v>695</v>
      </c>
      <c r="K477" s="192" t="s">
        <v>41</v>
      </c>
      <c r="L477" s="192" t="s">
        <v>41</v>
      </c>
      <c r="M477" s="3" t="s">
        <v>128</v>
      </c>
      <c r="N477" s="192" t="s">
        <v>41</v>
      </c>
      <c r="O477" s="207"/>
      <c r="P477" s="3" t="s">
        <v>728</v>
      </c>
      <c r="Q477" s="209">
        <v>65000</v>
      </c>
      <c r="R477" s="209">
        <v>0</v>
      </c>
      <c r="S477" s="3"/>
    </row>
    <row r="478" spans="2:19" ht="25.5">
      <c r="B478" s="2" t="s">
        <v>1317</v>
      </c>
      <c r="C478" s="3" t="s">
        <v>21</v>
      </c>
      <c r="D478" s="3" t="s">
        <v>34</v>
      </c>
      <c r="E478" s="219" t="s">
        <v>1079</v>
      </c>
      <c r="F478" s="219" t="s">
        <v>1080</v>
      </c>
      <c r="G478" s="220" t="s">
        <v>25</v>
      </c>
      <c r="H478" s="209">
        <v>4000</v>
      </c>
      <c r="I478" s="4" t="s">
        <v>26</v>
      </c>
      <c r="J478" s="4" t="s">
        <v>695</v>
      </c>
      <c r="K478" s="192">
        <v>44712</v>
      </c>
      <c r="L478" s="192">
        <v>44742</v>
      </c>
      <c r="M478" s="3" t="s">
        <v>128</v>
      </c>
      <c r="N478" s="224" t="s">
        <v>101</v>
      </c>
      <c r="O478" s="207" t="s">
        <v>1068</v>
      </c>
      <c r="P478" s="3" t="s">
        <v>169</v>
      </c>
      <c r="Q478" s="209">
        <v>4000</v>
      </c>
      <c r="R478" s="209">
        <v>0</v>
      </c>
      <c r="S478" s="3"/>
    </row>
    <row r="479" spans="2:19" ht="25.5">
      <c r="B479" s="2" t="s">
        <v>1318</v>
      </c>
      <c r="C479" s="3" t="s">
        <v>21</v>
      </c>
      <c r="D479" s="3" t="s">
        <v>22</v>
      </c>
      <c r="E479" s="219" t="s">
        <v>1081</v>
      </c>
      <c r="F479" s="219" t="s">
        <v>1082</v>
      </c>
      <c r="G479" s="220" t="s">
        <v>25</v>
      </c>
      <c r="H479" s="209">
        <v>28200</v>
      </c>
      <c r="I479" s="4" t="s">
        <v>26</v>
      </c>
      <c r="J479" s="4" t="s">
        <v>695</v>
      </c>
      <c r="K479" s="192" t="s">
        <v>41</v>
      </c>
      <c r="L479" s="192" t="s">
        <v>41</v>
      </c>
      <c r="M479" s="3" t="s">
        <v>128</v>
      </c>
      <c r="N479" s="192" t="s">
        <v>41</v>
      </c>
      <c r="O479" s="207"/>
      <c r="P479" s="3" t="s">
        <v>129</v>
      </c>
      <c r="Q479" s="209">
        <v>28200</v>
      </c>
      <c r="R479" s="209">
        <v>0</v>
      </c>
      <c r="S479" s="3"/>
    </row>
    <row r="480" spans="2:19" ht="25.5">
      <c r="B480" s="2" t="s">
        <v>1319</v>
      </c>
      <c r="C480" s="3" t="s">
        <v>21</v>
      </c>
      <c r="D480" s="3" t="s">
        <v>22</v>
      </c>
      <c r="E480" s="219" t="s">
        <v>1083</v>
      </c>
      <c r="F480" s="219" t="s">
        <v>1084</v>
      </c>
      <c r="G480" s="220" t="s">
        <v>25</v>
      </c>
      <c r="H480" s="209">
        <v>1513</v>
      </c>
      <c r="I480" s="4" t="s">
        <v>26</v>
      </c>
      <c r="J480" s="4" t="s">
        <v>695</v>
      </c>
      <c r="K480" s="192" t="s">
        <v>41</v>
      </c>
      <c r="L480" s="192" t="s">
        <v>41</v>
      </c>
      <c r="M480" s="3" t="s">
        <v>128</v>
      </c>
      <c r="N480" s="192" t="s">
        <v>41</v>
      </c>
      <c r="O480" s="207"/>
      <c r="P480" s="3" t="s">
        <v>129</v>
      </c>
      <c r="Q480" s="209">
        <v>1513</v>
      </c>
      <c r="R480" s="209">
        <v>0</v>
      </c>
      <c r="S480" s="3"/>
    </row>
    <row r="481" spans="2:20" ht="25.5">
      <c r="B481" s="2" t="s">
        <v>1320</v>
      </c>
      <c r="C481" s="3" t="s">
        <v>21</v>
      </c>
      <c r="D481" s="3" t="s">
        <v>34</v>
      </c>
      <c r="E481" s="219" t="s">
        <v>1085</v>
      </c>
      <c r="F481" s="219" t="s">
        <v>1086</v>
      </c>
      <c r="G481" s="220" t="s">
        <v>25</v>
      </c>
      <c r="H481" s="209">
        <v>19000</v>
      </c>
      <c r="I481" s="4" t="s">
        <v>26</v>
      </c>
      <c r="J481" s="4" t="s">
        <v>695</v>
      </c>
      <c r="K481" s="192" t="s">
        <v>41</v>
      </c>
      <c r="L481" s="192" t="s">
        <v>41</v>
      </c>
      <c r="M481" s="3" t="s">
        <v>128</v>
      </c>
      <c r="N481" s="247" t="s">
        <v>63</v>
      </c>
      <c r="O481" s="6" t="s">
        <v>750</v>
      </c>
      <c r="P481" s="3" t="s">
        <v>129</v>
      </c>
      <c r="Q481" s="209">
        <v>19000</v>
      </c>
      <c r="R481" s="209">
        <v>0</v>
      </c>
      <c r="S481" s="3"/>
    </row>
    <row r="482" spans="2:20" ht="38.25">
      <c r="B482" s="2" t="s">
        <v>1321</v>
      </c>
      <c r="C482" s="3" t="s">
        <v>21</v>
      </c>
      <c r="D482" s="3" t="s">
        <v>34</v>
      </c>
      <c r="E482" s="219" t="s">
        <v>1087</v>
      </c>
      <c r="F482" s="219" t="s">
        <v>1088</v>
      </c>
      <c r="G482" s="220" t="s">
        <v>25</v>
      </c>
      <c r="H482" s="209">
        <v>72543</v>
      </c>
      <c r="I482" s="4" t="s">
        <v>26</v>
      </c>
      <c r="J482" s="4" t="s">
        <v>695</v>
      </c>
      <c r="K482" s="192">
        <v>44636</v>
      </c>
      <c r="L482" s="192">
        <v>44666</v>
      </c>
      <c r="M482" s="3" t="s">
        <v>128</v>
      </c>
      <c r="N482" s="224" t="s">
        <v>63</v>
      </c>
      <c r="O482" s="205"/>
      <c r="P482" s="3" t="s">
        <v>129</v>
      </c>
      <c r="Q482" s="209">
        <v>72543</v>
      </c>
      <c r="R482" s="209">
        <v>0</v>
      </c>
      <c r="S482" s="3"/>
    </row>
    <row r="483" spans="2:20" ht="25.5">
      <c r="B483" s="2" t="s">
        <v>1322</v>
      </c>
      <c r="C483" s="3" t="s">
        <v>21</v>
      </c>
      <c r="D483" s="3" t="s">
        <v>22</v>
      </c>
      <c r="E483" s="219" t="s">
        <v>1089</v>
      </c>
      <c r="F483" s="219" t="s">
        <v>1090</v>
      </c>
      <c r="G483" s="220" t="s">
        <v>25</v>
      </c>
      <c r="H483" s="209">
        <v>4100</v>
      </c>
      <c r="I483" s="4" t="s">
        <v>26</v>
      </c>
      <c r="J483" s="4" t="s">
        <v>695</v>
      </c>
      <c r="K483" s="192" t="s">
        <v>41</v>
      </c>
      <c r="L483" s="192" t="s">
        <v>41</v>
      </c>
      <c r="M483" s="3" t="s">
        <v>128</v>
      </c>
      <c r="N483" s="192" t="s">
        <v>41</v>
      </c>
      <c r="O483" s="6" t="s">
        <v>1091</v>
      </c>
      <c r="P483" s="3" t="s">
        <v>129</v>
      </c>
      <c r="Q483" s="209">
        <v>4100</v>
      </c>
      <c r="R483" s="209">
        <v>0</v>
      </c>
      <c r="S483" s="3"/>
    </row>
    <row r="484" spans="2:20" ht="38.25">
      <c r="B484" s="2" t="s">
        <v>1323</v>
      </c>
      <c r="C484" s="3" t="s">
        <v>21</v>
      </c>
      <c r="D484" s="3" t="s">
        <v>22</v>
      </c>
      <c r="E484" s="219" t="s">
        <v>1092</v>
      </c>
      <c r="F484" s="219" t="s">
        <v>1093</v>
      </c>
      <c r="G484" s="220" t="s">
        <v>25</v>
      </c>
      <c r="H484" s="209">
        <v>10469.43</v>
      </c>
      <c r="I484" s="4" t="s">
        <v>26</v>
      </c>
      <c r="J484" s="4" t="s">
        <v>695</v>
      </c>
      <c r="K484" s="192" t="s">
        <v>41</v>
      </c>
      <c r="L484" s="192" t="s">
        <v>41</v>
      </c>
      <c r="M484" s="3" t="s">
        <v>128</v>
      </c>
      <c r="N484" s="192" t="s">
        <v>41</v>
      </c>
      <c r="O484" s="6" t="s">
        <v>1091</v>
      </c>
      <c r="P484" s="3" t="s">
        <v>129</v>
      </c>
      <c r="Q484" s="209">
        <v>10469.43</v>
      </c>
      <c r="R484" s="209">
        <v>0</v>
      </c>
      <c r="S484" s="3"/>
    </row>
    <row r="485" spans="2:20" ht="25.5">
      <c r="B485" s="2" t="s">
        <v>1324</v>
      </c>
      <c r="C485" s="3" t="s">
        <v>21</v>
      </c>
      <c r="D485" s="3" t="s">
        <v>34</v>
      </c>
      <c r="E485" s="3" t="s">
        <v>1094</v>
      </c>
      <c r="F485" s="3" t="s">
        <v>1095</v>
      </c>
      <c r="G485" s="4" t="s">
        <v>25</v>
      </c>
      <c r="H485" s="209">
        <v>6000</v>
      </c>
      <c r="I485" s="4" t="s">
        <v>26</v>
      </c>
      <c r="J485" s="4" t="s">
        <v>695</v>
      </c>
      <c r="K485" s="192" t="s">
        <v>41</v>
      </c>
      <c r="L485" s="192" t="s">
        <v>41</v>
      </c>
      <c r="M485" s="3" t="s">
        <v>128</v>
      </c>
      <c r="N485" s="224" t="s">
        <v>101</v>
      </c>
      <c r="O485" s="5"/>
      <c r="P485" s="3" t="s">
        <v>129</v>
      </c>
      <c r="Q485" s="209">
        <v>6000</v>
      </c>
      <c r="R485" s="209">
        <v>0</v>
      </c>
      <c r="S485" s="3"/>
    </row>
    <row r="486" spans="2:20" ht="38.25">
      <c r="B486" s="2" t="s">
        <v>1325</v>
      </c>
      <c r="C486" s="3" t="s">
        <v>21</v>
      </c>
      <c r="D486" s="3" t="s">
        <v>22</v>
      </c>
      <c r="E486" s="219" t="s">
        <v>1096</v>
      </c>
      <c r="F486" s="219" t="s">
        <v>1097</v>
      </c>
      <c r="G486" s="220" t="s">
        <v>25</v>
      </c>
      <c r="H486" s="209">
        <v>61000</v>
      </c>
      <c r="I486" s="4" t="s">
        <v>26</v>
      </c>
      <c r="J486" s="4" t="s">
        <v>695</v>
      </c>
      <c r="K486" s="192" t="s">
        <v>41</v>
      </c>
      <c r="L486" s="192" t="s">
        <v>41</v>
      </c>
      <c r="M486" s="3" t="s">
        <v>128</v>
      </c>
      <c r="N486" s="192" t="s">
        <v>41</v>
      </c>
      <c r="O486" s="205"/>
      <c r="P486" s="3" t="s">
        <v>129</v>
      </c>
      <c r="Q486" s="209">
        <v>61000</v>
      </c>
      <c r="R486" s="209">
        <v>0</v>
      </c>
      <c r="S486" s="3"/>
    </row>
    <row r="487" spans="2:20" ht="25.5">
      <c r="B487" s="2" t="s">
        <v>1326</v>
      </c>
      <c r="C487" s="3" t="s">
        <v>21</v>
      </c>
      <c r="D487" s="3" t="s">
        <v>22</v>
      </c>
      <c r="E487" s="219" t="s">
        <v>1098</v>
      </c>
      <c r="F487" s="219" t="s">
        <v>1099</v>
      </c>
      <c r="G487" s="220" t="s">
        <v>25</v>
      </c>
      <c r="H487" s="209">
        <v>2100</v>
      </c>
      <c r="I487" s="4" t="s">
        <v>26</v>
      </c>
      <c r="J487" s="4" t="s">
        <v>695</v>
      </c>
      <c r="K487" s="192" t="s">
        <v>41</v>
      </c>
      <c r="L487" s="192" t="s">
        <v>41</v>
      </c>
      <c r="M487" s="3" t="s">
        <v>128</v>
      </c>
      <c r="N487" s="192" t="s">
        <v>41</v>
      </c>
      <c r="O487" s="207"/>
      <c r="P487" s="3" t="s">
        <v>129</v>
      </c>
      <c r="Q487" s="209">
        <v>2100</v>
      </c>
      <c r="R487" s="209">
        <v>0</v>
      </c>
      <c r="S487" s="3"/>
    </row>
    <row r="488" spans="2:20" ht="25.5">
      <c r="B488" s="2" t="s">
        <v>1327</v>
      </c>
      <c r="C488" s="3" t="s">
        <v>21</v>
      </c>
      <c r="D488" s="3" t="s">
        <v>34</v>
      </c>
      <c r="E488" s="219" t="s">
        <v>1100</v>
      </c>
      <c r="F488" s="219" t="s">
        <v>1101</v>
      </c>
      <c r="G488" s="220" t="s">
        <v>25</v>
      </c>
      <c r="H488" s="209">
        <v>12000</v>
      </c>
      <c r="I488" s="4" t="s">
        <v>26</v>
      </c>
      <c r="J488" s="4" t="s">
        <v>695</v>
      </c>
      <c r="K488" s="192" t="s">
        <v>41</v>
      </c>
      <c r="L488" s="192" t="s">
        <v>41</v>
      </c>
      <c r="M488" s="3" t="s">
        <v>128</v>
      </c>
      <c r="N488" s="247" t="s">
        <v>101</v>
      </c>
      <c r="O488" s="207"/>
      <c r="P488" s="3" t="s">
        <v>138</v>
      </c>
      <c r="Q488" s="209">
        <v>12000</v>
      </c>
      <c r="R488" s="209">
        <v>0</v>
      </c>
      <c r="S488" s="3"/>
    </row>
    <row r="489" spans="2:20" ht="38.25">
      <c r="B489" s="2" t="s">
        <v>1328</v>
      </c>
      <c r="C489" s="3" t="s">
        <v>21</v>
      </c>
      <c r="D489" s="3" t="s">
        <v>34</v>
      </c>
      <c r="E489" s="219" t="s">
        <v>1102</v>
      </c>
      <c r="F489" s="219" t="s">
        <v>1103</v>
      </c>
      <c r="G489" s="220" t="s">
        <v>25</v>
      </c>
      <c r="H489" s="209">
        <v>109500</v>
      </c>
      <c r="I489" s="4" t="s">
        <v>26</v>
      </c>
      <c r="J489" s="4" t="s">
        <v>695</v>
      </c>
      <c r="K489" s="192">
        <v>44850</v>
      </c>
      <c r="L489" s="192">
        <v>44880</v>
      </c>
      <c r="M489" s="3" t="s">
        <v>28</v>
      </c>
      <c r="N489" s="224" t="s">
        <v>149</v>
      </c>
      <c r="O489" s="205"/>
      <c r="P489" s="3" t="s">
        <v>138</v>
      </c>
      <c r="Q489" s="209">
        <v>80000</v>
      </c>
      <c r="R489" s="209">
        <v>29500</v>
      </c>
      <c r="S489" s="3"/>
      <c r="T489" s="300"/>
    </row>
    <row r="490" spans="2:20" ht="25.5">
      <c r="B490" s="2" t="s">
        <v>1329</v>
      </c>
      <c r="C490" s="3" t="s">
        <v>21</v>
      </c>
      <c r="D490" s="3" t="s">
        <v>34</v>
      </c>
      <c r="E490" s="219" t="s">
        <v>1104</v>
      </c>
      <c r="F490" s="219" t="s">
        <v>1105</v>
      </c>
      <c r="G490" s="220" t="s">
        <v>25</v>
      </c>
      <c r="H490" s="209">
        <v>3300</v>
      </c>
      <c r="I490" s="4" t="s">
        <v>26</v>
      </c>
      <c r="J490" s="4" t="s">
        <v>695</v>
      </c>
      <c r="K490" s="192" t="s">
        <v>41</v>
      </c>
      <c r="L490" s="192" t="s">
        <v>41</v>
      </c>
      <c r="M490" s="3" t="s">
        <v>128</v>
      </c>
      <c r="N490" s="247" t="s">
        <v>63</v>
      </c>
      <c r="O490" s="207"/>
      <c r="P490" s="3" t="s">
        <v>138</v>
      </c>
      <c r="Q490" s="209">
        <v>3300</v>
      </c>
      <c r="R490" s="209">
        <v>0</v>
      </c>
      <c r="S490" s="3"/>
    </row>
    <row r="491" spans="2:20" ht="38.25">
      <c r="B491" s="2" t="s">
        <v>1330</v>
      </c>
      <c r="C491" s="3" t="s">
        <v>21</v>
      </c>
      <c r="D491" s="3" t="s">
        <v>1106</v>
      </c>
      <c r="E491" s="3" t="s">
        <v>1107</v>
      </c>
      <c r="F491" s="3" t="s">
        <v>1108</v>
      </c>
      <c r="G491" s="4" t="s">
        <v>25</v>
      </c>
      <c r="H491" s="209">
        <v>75000</v>
      </c>
      <c r="I491" s="4" t="s">
        <v>26</v>
      </c>
      <c r="J491" s="4" t="s">
        <v>695</v>
      </c>
      <c r="K491" s="192" t="s">
        <v>41</v>
      </c>
      <c r="L491" s="192">
        <v>44607</v>
      </c>
      <c r="M491" s="3" t="s">
        <v>128</v>
      </c>
      <c r="N491" s="4" t="s">
        <v>484</v>
      </c>
      <c r="O491" s="5"/>
      <c r="P491" s="3" t="s">
        <v>138</v>
      </c>
      <c r="Q491" s="209">
        <v>75000</v>
      </c>
      <c r="R491" s="209">
        <v>0</v>
      </c>
      <c r="S491" s="3"/>
    </row>
    <row r="492" spans="2:20" ht="25.5">
      <c r="B492" s="2" t="s">
        <v>1331</v>
      </c>
      <c r="C492" s="3" t="s">
        <v>21</v>
      </c>
      <c r="D492" s="3" t="s">
        <v>102</v>
      </c>
      <c r="E492" s="208" t="s">
        <v>246</v>
      </c>
      <c r="F492" s="3" t="s">
        <v>247</v>
      </c>
      <c r="G492" s="217" t="s">
        <v>115</v>
      </c>
      <c r="H492" s="209">
        <v>50000</v>
      </c>
      <c r="I492" s="4" t="s">
        <v>26</v>
      </c>
      <c r="J492" s="4" t="s">
        <v>695</v>
      </c>
      <c r="K492" s="192">
        <v>44727</v>
      </c>
      <c r="L492" s="192">
        <v>44757</v>
      </c>
      <c r="M492" s="3" t="s">
        <v>28</v>
      </c>
      <c r="N492" s="192">
        <v>44774</v>
      </c>
      <c r="O492" s="210"/>
      <c r="P492" s="3" t="s">
        <v>151</v>
      </c>
      <c r="Q492" s="209">
        <v>50000</v>
      </c>
      <c r="R492" s="209">
        <v>0</v>
      </c>
      <c r="S492" s="3"/>
    </row>
    <row r="493" spans="2:20" ht="25.5">
      <c r="B493" s="2" t="s">
        <v>1332</v>
      </c>
      <c r="C493" s="3" t="s">
        <v>21</v>
      </c>
      <c r="D493" s="3" t="s">
        <v>34</v>
      </c>
      <c r="E493" s="219" t="s">
        <v>1109</v>
      </c>
      <c r="F493" s="219" t="s">
        <v>1110</v>
      </c>
      <c r="G493" s="220" t="s">
        <v>25</v>
      </c>
      <c r="H493" s="209">
        <v>11000</v>
      </c>
      <c r="I493" s="4" t="s">
        <v>26</v>
      </c>
      <c r="J493" s="4" t="s">
        <v>695</v>
      </c>
      <c r="K493" s="192" t="s">
        <v>41</v>
      </c>
      <c r="L493" s="192" t="s">
        <v>41</v>
      </c>
      <c r="M493" s="3" t="s">
        <v>128</v>
      </c>
      <c r="N493" s="247" t="s">
        <v>63</v>
      </c>
      <c r="O493" s="207"/>
      <c r="P493" s="3" t="s">
        <v>138</v>
      </c>
      <c r="Q493" s="209">
        <v>11000</v>
      </c>
      <c r="R493" s="209">
        <v>0</v>
      </c>
      <c r="S493" s="3"/>
    </row>
    <row r="494" spans="2:20" ht="25.5">
      <c r="B494" s="2" t="s">
        <v>1333</v>
      </c>
      <c r="C494" s="3" t="s">
        <v>21</v>
      </c>
      <c r="D494" s="3" t="s">
        <v>34</v>
      </c>
      <c r="E494" s="219" t="s">
        <v>1111</v>
      </c>
      <c r="F494" s="219" t="s">
        <v>1112</v>
      </c>
      <c r="G494" s="220" t="s">
        <v>25</v>
      </c>
      <c r="H494" s="209">
        <v>400</v>
      </c>
      <c r="I494" s="4" t="s">
        <v>26</v>
      </c>
      <c r="J494" s="4" t="s">
        <v>695</v>
      </c>
      <c r="K494" s="192" t="s">
        <v>41</v>
      </c>
      <c r="L494" s="192" t="s">
        <v>41</v>
      </c>
      <c r="M494" s="3" t="s">
        <v>128</v>
      </c>
      <c r="N494" s="247" t="s">
        <v>74</v>
      </c>
      <c r="O494" s="207"/>
      <c r="P494" s="3" t="s">
        <v>138</v>
      </c>
      <c r="Q494" s="209">
        <v>400</v>
      </c>
      <c r="R494" s="209">
        <v>0</v>
      </c>
      <c r="S494" s="3"/>
    </row>
    <row r="495" spans="2:20" ht="25.5">
      <c r="B495" s="2" t="s">
        <v>1334</v>
      </c>
      <c r="C495" s="3" t="s">
        <v>21</v>
      </c>
      <c r="D495" s="3" t="s">
        <v>34</v>
      </c>
      <c r="E495" s="219" t="s">
        <v>1113</v>
      </c>
      <c r="F495" s="219" t="s">
        <v>1114</v>
      </c>
      <c r="G495" s="220" t="s">
        <v>25</v>
      </c>
      <c r="H495" s="209">
        <v>13500</v>
      </c>
      <c r="I495" s="4" t="s">
        <v>26</v>
      </c>
      <c r="J495" s="4" t="s">
        <v>695</v>
      </c>
      <c r="K495" s="192" t="s">
        <v>41</v>
      </c>
      <c r="L495" s="192" t="s">
        <v>41</v>
      </c>
      <c r="M495" s="3" t="s">
        <v>128</v>
      </c>
      <c r="N495" s="247" t="s">
        <v>68</v>
      </c>
      <c r="O495" s="207"/>
      <c r="P495" s="3" t="s">
        <v>138</v>
      </c>
      <c r="Q495" s="209">
        <v>13500</v>
      </c>
      <c r="R495" s="209">
        <v>0</v>
      </c>
      <c r="S495" s="3"/>
    </row>
    <row r="496" spans="2:20" ht="25.5">
      <c r="B496" s="2" t="s">
        <v>1335</v>
      </c>
      <c r="C496" s="3" t="s">
        <v>21</v>
      </c>
      <c r="D496" s="3" t="s">
        <v>22</v>
      </c>
      <c r="E496" s="219" t="s">
        <v>1115</v>
      </c>
      <c r="F496" s="219" t="s">
        <v>1116</v>
      </c>
      <c r="G496" s="220" t="s">
        <v>25</v>
      </c>
      <c r="H496" s="209">
        <v>3000</v>
      </c>
      <c r="I496" s="4" t="s">
        <v>26</v>
      </c>
      <c r="J496" s="4" t="s">
        <v>695</v>
      </c>
      <c r="K496" s="192" t="s">
        <v>41</v>
      </c>
      <c r="L496" s="192" t="s">
        <v>41</v>
      </c>
      <c r="M496" s="3" t="s">
        <v>128</v>
      </c>
      <c r="N496" s="192" t="s">
        <v>41</v>
      </c>
      <c r="O496" s="207"/>
      <c r="P496" s="3" t="s">
        <v>138</v>
      </c>
      <c r="Q496" s="209">
        <v>3000</v>
      </c>
      <c r="R496" s="209">
        <v>0</v>
      </c>
      <c r="S496" s="3"/>
    </row>
    <row r="497" spans="2:20" ht="25.5">
      <c r="B497" s="2" t="s">
        <v>1336</v>
      </c>
      <c r="C497" s="3" t="s">
        <v>21</v>
      </c>
      <c r="D497" s="3" t="s">
        <v>34</v>
      </c>
      <c r="E497" s="219" t="s">
        <v>1117</v>
      </c>
      <c r="F497" s="219" t="s">
        <v>1118</v>
      </c>
      <c r="G497" s="220" t="s">
        <v>25</v>
      </c>
      <c r="H497" s="209">
        <v>18000</v>
      </c>
      <c r="I497" s="4" t="s">
        <v>26</v>
      </c>
      <c r="J497" s="4" t="s">
        <v>695</v>
      </c>
      <c r="K497" s="192">
        <v>44651</v>
      </c>
      <c r="L497" s="192">
        <v>44681</v>
      </c>
      <c r="M497" s="3" t="s">
        <v>128</v>
      </c>
      <c r="N497" s="224" t="s">
        <v>101</v>
      </c>
      <c r="O497" s="205"/>
      <c r="P497" s="3" t="s">
        <v>138</v>
      </c>
      <c r="Q497" s="209">
        <v>18000</v>
      </c>
      <c r="R497" s="209">
        <v>0</v>
      </c>
      <c r="S497" s="3"/>
    </row>
    <row r="498" spans="2:20" ht="25.5">
      <c r="B498" s="2" t="s">
        <v>1337</v>
      </c>
      <c r="C498" s="3" t="s">
        <v>21</v>
      </c>
      <c r="D498" s="3" t="s">
        <v>34</v>
      </c>
      <c r="E498" s="219" t="s">
        <v>1119</v>
      </c>
      <c r="F498" s="219" t="s">
        <v>1120</v>
      </c>
      <c r="G498" s="220" t="s">
        <v>25</v>
      </c>
      <c r="H498" s="209">
        <v>3000</v>
      </c>
      <c r="I498" s="4" t="s">
        <v>26</v>
      </c>
      <c r="J498" s="4" t="s">
        <v>695</v>
      </c>
      <c r="K498" s="192" t="s">
        <v>41</v>
      </c>
      <c r="L498" s="192" t="s">
        <v>41</v>
      </c>
      <c r="M498" s="3" t="s">
        <v>128</v>
      </c>
      <c r="N498" s="247" t="s">
        <v>41</v>
      </c>
      <c r="O498" s="207" t="s">
        <v>1121</v>
      </c>
      <c r="P498" s="3" t="s">
        <v>138</v>
      </c>
      <c r="Q498" s="209">
        <v>3000</v>
      </c>
      <c r="R498" s="209">
        <v>0</v>
      </c>
      <c r="S498" s="3"/>
    </row>
    <row r="499" spans="2:20" ht="25.5">
      <c r="B499" s="2" t="s">
        <v>1761</v>
      </c>
      <c r="C499" s="3" t="s">
        <v>21</v>
      </c>
      <c r="D499" s="3" t="s">
        <v>22</v>
      </c>
      <c r="E499" s="219" t="s">
        <v>1122</v>
      </c>
      <c r="F499" s="219" t="s">
        <v>1123</v>
      </c>
      <c r="G499" s="220" t="s">
        <v>25</v>
      </c>
      <c r="H499" s="209">
        <v>4174.6000000000004</v>
      </c>
      <c r="I499" s="4" t="s">
        <v>26</v>
      </c>
      <c r="J499" s="4" t="s">
        <v>695</v>
      </c>
      <c r="K499" s="192" t="s">
        <v>41</v>
      </c>
      <c r="L499" s="192" t="s">
        <v>41</v>
      </c>
      <c r="M499" s="3" t="s">
        <v>128</v>
      </c>
      <c r="N499" s="192" t="s">
        <v>41</v>
      </c>
      <c r="O499" s="205"/>
      <c r="P499" s="3" t="s">
        <v>138</v>
      </c>
      <c r="Q499" s="209">
        <v>4174.6000000000004</v>
      </c>
      <c r="R499" s="209">
        <v>0</v>
      </c>
      <c r="S499" s="3"/>
    </row>
    <row r="500" spans="2:20" ht="25.5">
      <c r="B500" s="2" t="s">
        <v>1762</v>
      </c>
      <c r="C500" s="3" t="s">
        <v>21</v>
      </c>
      <c r="D500" s="3" t="s">
        <v>34</v>
      </c>
      <c r="E500" s="219" t="s">
        <v>1124</v>
      </c>
      <c r="F500" s="219" t="s">
        <v>1125</v>
      </c>
      <c r="G500" s="220" t="s">
        <v>25</v>
      </c>
      <c r="H500" s="209">
        <v>5000</v>
      </c>
      <c r="I500" s="4" t="s">
        <v>26</v>
      </c>
      <c r="J500" s="4" t="s">
        <v>695</v>
      </c>
      <c r="K500" s="192" t="s">
        <v>41</v>
      </c>
      <c r="L500" s="192" t="s">
        <v>41</v>
      </c>
      <c r="M500" s="3" t="s">
        <v>128</v>
      </c>
      <c r="N500" s="247" t="s">
        <v>41</v>
      </c>
      <c r="O500" s="207" t="s">
        <v>1121</v>
      </c>
      <c r="P500" s="3" t="s">
        <v>138</v>
      </c>
      <c r="Q500" s="209">
        <v>5000</v>
      </c>
      <c r="R500" s="209">
        <v>0</v>
      </c>
      <c r="S500" s="3"/>
    </row>
    <row r="501" spans="2:20">
      <c r="B501" s="2" t="s">
        <v>1764</v>
      </c>
      <c r="C501" s="3" t="s">
        <v>21</v>
      </c>
      <c r="D501" s="3" t="s">
        <v>505</v>
      </c>
      <c r="E501" s="3" t="s">
        <v>1126</v>
      </c>
      <c r="F501" s="3" t="s">
        <v>1127</v>
      </c>
      <c r="G501" s="4" t="s">
        <v>25</v>
      </c>
      <c r="H501" s="209">
        <v>10000</v>
      </c>
      <c r="I501" s="4" t="s">
        <v>26</v>
      </c>
      <c r="J501" s="4" t="s">
        <v>695</v>
      </c>
      <c r="K501" s="192" t="s">
        <v>508</v>
      </c>
      <c r="L501" s="192" t="s">
        <v>508</v>
      </c>
      <c r="M501" s="3" t="s">
        <v>128</v>
      </c>
      <c r="N501" s="192" t="s">
        <v>508</v>
      </c>
      <c r="O501" s="5"/>
      <c r="P501" s="3" t="s">
        <v>169</v>
      </c>
      <c r="Q501" s="209">
        <v>10000</v>
      </c>
      <c r="R501" s="209">
        <v>0</v>
      </c>
      <c r="S501" s="3"/>
    </row>
    <row r="502" spans="2:20" ht="25.5">
      <c r="B502" s="2" t="s">
        <v>1911</v>
      </c>
      <c r="C502" s="3" t="s">
        <v>21</v>
      </c>
      <c r="D502" s="3" t="s">
        <v>102</v>
      </c>
      <c r="E502" s="3" t="s">
        <v>216</v>
      </c>
      <c r="F502" s="3" t="s">
        <v>217</v>
      </c>
      <c r="G502" s="4" t="s">
        <v>117</v>
      </c>
      <c r="H502" s="209">
        <v>23100</v>
      </c>
      <c r="I502" s="4" t="s">
        <v>26</v>
      </c>
      <c r="J502" s="4" t="s">
        <v>695</v>
      </c>
      <c r="K502" s="192">
        <v>44575</v>
      </c>
      <c r="L502" s="192">
        <v>44635</v>
      </c>
      <c r="M502" s="3" t="s">
        <v>28</v>
      </c>
      <c r="N502" s="192" t="s">
        <v>106</v>
      </c>
      <c r="O502" s="210"/>
      <c r="P502" s="3" t="s">
        <v>96</v>
      </c>
      <c r="Q502" s="209">
        <v>23100</v>
      </c>
      <c r="R502" s="209">
        <v>0</v>
      </c>
      <c r="S502" s="3"/>
    </row>
    <row r="503" spans="2:20">
      <c r="B503" s="250"/>
      <c r="C503" s="250"/>
      <c r="D503" s="250"/>
      <c r="E503" s="6" t="s">
        <v>330</v>
      </c>
      <c r="F503" s="272"/>
      <c r="G503" s="272"/>
      <c r="H503" s="273">
        <f>SUM(H289:H502)</f>
        <v>5080484.5199999996</v>
      </c>
      <c r="I503" s="272"/>
      <c r="J503" s="272"/>
      <c r="K503" s="272"/>
      <c r="L503" s="272"/>
      <c r="M503" s="272"/>
      <c r="N503" s="274"/>
      <c r="O503" s="272"/>
      <c r="P503" s="272"/>
      <c r="Q503" s="273">
        <f>SUM(Q289:Q502)</f>
        <v>4781143.5199999996</v>
      </c>
      <c r="R503" s="273">
        <f>SUM(R289:R502)</f>
        <v>299341</v>
      </c>
      <c r="S503" s="250"/>
      <c r="T503" s="300"/>
    </row>
    <row r="506" spans="2:20" ht="15.75">
      <c r="B506" s="275"/>
      <c r="C506" s="261" t="s">
        <v>1338</v>
      </c>
      <c r="D506" s="262"/>
      <c r="E506" s="262" t="s">
        <v>332</v>
      </c>
    </row>
    <row r="507" spans="2:20" ht="25.5">
      <c r="B507" s="2" t="s">
        <v>1473</v>
      </c>
      <c r="C507" s="3" t="s">
        <v>333</v>
      </c>
      <c r="D507" s="3" t="s">
        <v>102</v>
      </c>
      <c r="E507" s="3" t="s">
        <v>1339</v>
      </c>
      <c r="F507" s="3" t="s">
        <v>1340</v>
      </c>
      <c r="G507" s="4" t="s">
        <v>1341</v>
      </c>
      <c r="H507" s="209">
        <v>95000</v>
      </c>
      <c r="I507" s="4" t="s">
        <v>26</v>
      </c>
      <c r="J507" s="4" t="s">
        <v>695</v>
      </c>
      <c r="K507" s="211">
        <v>2022</v>
      </c>
      <c r="L507" s="4">
        <v>2022</v>
      </c>
      <c r="M507" s="3" t="s">
        <v>128</v>
      </c>
      <c r="N507" s="192" t="s">
        <v>357</v>
      </c>
      <c r="O507" s="210"/>
      <c r="P507" s="3" t="s">
        <v>138</v>
      </c>
      <c r="Q507" s="209">
        <v>52500</v>
      </c>
      <c r="R507" s="209">
        <v>42500</v>
      </c>
      <c r="S507" s="214"/>
    </row>
    <row r="508" spans="2:20" ht="25.5">
      <c r="B508" s="2" t="s">
        <v>1474</v>
      </c>
      <c r="C508" s="3" t="s">
        <v>333</v>
      </c>
      <c r="D508" s="3" t="s">
        <v>102</v>
      </c>
      <c r="E508" s="208" t="s">
        <v>1342</v>
      </c>
      <c r="F508" s="208" t="s">
        <v>1343</v>
      </c>
      <c r="G508" s="211" t="s">
        <v>210</v>
      </c>
      <c r="H508" s="209">
        <v>10000</v>
      </c>
      <c r="I508" s="4" t="s">
        <v>26</v>
      </c>
      <c r="J508" s="4" t="s">
        <v>695</v>
      </c>
      <c r="K508" s="192" t="s">
        <v>1344</v>
      </c>
      <c r="L508" s="192">
        <v>44652</v>
      </c>
      <c r="M508" s="3" t="s">
        <v>128</v>
      </c>
      <c r="N508" s="192" t="s">
        <v>357</v>
      </c>
      <c r="O508" s="210"/>
      <c r="P508" s="3" t="s">
        <v>138</v>
      </c>
      <c r="Q508" s="209">
        <v>10000</v>
      </c>
      <c r="R508" s="209">
        <v>0</v>
      </c>
      <c r="S508" s="214"/>
    </row>
    <row r="509" spans="2:20" ht="25.5">
      <c r="B509" s="2" t="s">
        <v>1475</v>
      </c>
      <c r="C509" s="3" t="s">
        <v>333</v>
      </c>
      <c r="D509" s="3" t="s">
        <v>505</v>
      </c>
      <c r="E509" s="3" t="s">
        <v>1345</v>
      </c>
      <c r="F509" s="3" t="s">
        <v>1346</v>
      </c>
      <c r="G509" s="4" t="s">
        <v>25</v>
      </c>
      <c r="H509" s="209">
        <v>30000</v>
      </c>
      <c r="I509" s="4" t="s">
        <v>26</v>
      </c>
      <c r="J509" s="4" t="s">
        <v>695</v>
      </c>
      <c r="K509" s="192" t="s">
        <v>508</v>
      </c>
      <c r="L509" s="192" t="s">
        <v>508</v>
      </c>
      <c r="M509" s="3" t="s">
        <v>128</v>
      </c>
      <c r="N509" s="192" t="s">
        <v>508</v>
      </c>
      <c r="O509" s="5" t="s">
        <v>1347</v>
      </c>
      <c r="P509" s="3" t="s">
        <v>138</v>
      </c>
      <c r="Q509" s="209">
        <v>30000</v>
      </c>
      <c r="R509" s="209">
        <v>0</v>
      </c>
      <c r="S509" s="3"/>
    </row>
    <row r="510" spans="2:20" ht="25.5">
      <c r="B510" s="2" t="s">
        <v>1476</v>
      </c>
      <c r="C510" s="3" t="s">
        <v>333</v>
      </c>
      <c r="D510" s="3" t="s">
        <v>505</v>
      </c>
      <c r="E510" s="3" t="s">
        <v>1348</v>
      </c>
      <c r="F510" s="3" t="s">
        <v>1349</v>
      </c>
      <c r="G510" s="4" t="s">
        <v>25</v>
      </c>
      <c r="H510" s="209">
        <v>33000</v>
      </c>
      <c r="I510" s="4" t="s">
        <v>26</v>
      </c>
      <c r="J510" s="4" t="s">
        <v>695</v>
      </c>
      <c r="K510" s="192" t="s">
        <v>508</v>
      </c>
      <c r="L510" s="192" t="s">
        <v>508</v>
      </c>
      <c r="M510" s="3" t="s">
        <v>128</v>
      </c>
      <c r="N510" s="192" t="s">
        <v>508</v>
      </c>
      <c r="O510" s="5" t="s">
        <v>1347</v>
      </c>
      <c r="P510" s="3" t="s">
        <v>116</v>
      </c>
      <c r="Q510" s="209">
        <v>33000</v>
      </c>
      <c r="R510" s="209">
        <v>0</v>
      </c>
      <c r="S510" s="3"/>
    </row>
    <row r="511" spans="2:20" ht="25.5">
      <c r="B511" s="2" t="s">
        <v>1477</v>
      </c>
      <c r="C511" s="3" t="s">
        <v>333</v>
      </c>
      <c r="D511" s="3" t="s">
        <v>505</v>
      </c>
      <c r="E511" s="3" t="s">
        <v>1350</v>
      </c>
      <c r="F511" s="3" t="s">
        <v>1351</v>
      </c>
      <c r="G511" s="4" t="s">
        <v>25</v>
      </c>
      <c r="H511" s="209">
        <v>40000</v>
      </c>
      <c r="I511" s="4" t="s">
        <v>26</v>
      </c>
      <c r="J511" s="4" t="s">
        <v>695</v>
      </c>
      <c r="K511" s="192" t="s">
        <v>508</v>
      </c>
      <c r="L511" s="192" t="s">
        <v>508</v>
      </c>
      <c r="M511" s="3" t="s">
        <v>128</v>
      </c>
      <c r="N511" s="192" t="s">
        <v>508</v>
      </c>
      <c r="O511" s="5"/>
      <c r="P511" s="3" t="s">
        <v>116</v>
      </c>
      <c r="Q511" s="209">
        <v>40000</v>
      </c>
      <c r="R511" s="209">
        <v>0</v>
      </c>
      <c r="S511" s="3"/>
    </row>
    <row r="512" spans="2:20" ht="25.5">
      <c r="B512" s="2" t="s">
        <v>1478</v>
      </c>
      <c r="C512" s="3" t="s">
        <v>333</v>
      </c>
      <c r="D512" s="3" t="s">
        <v>22</v>
      </c>
      <c r="E512" s="198" t="s">
        <v>1352</v>
      </c>
      <c r="F512" s="198" t="s">
        <v>1353</v>
      </c>
      <c r="G512" s="199" t="s">
        <v>25</v>
      </c>
      <c r="H512" s="200">
        <v>1500</v>
      </c>
      <c r="I512" s="4" t="s">
        <v>26</v>
      </c>
      <c r="J512" s="4" t="s">
        <v>695</v>
      </c>
      <c r="K512" s="192" t="s">
        <v>41</v>
      </c>
      <c r="L512" s="204" t="s">
        <v>41</v>
      </c>
      <c r="M512" s="3" t="s">
        <v>128</v>
      </c>
      <c r="N512" s="204" t="s">
        <v>41</v>
      </c>
      <c r="O512" s="205"/>
      <c r="P512" s="3" t="s">
        <v>116</v>
      </c>
      <c r="Q512" s="200">
        <v>1500</v>
      </c>
      <c r="R512" s="200">
        <v>0</v>
      </c>
      <c r="S512" s="5"/>
    </row>
    <row r="513" spans="2:19" ht="38.25">
      <c r="B513" s="2" t="s">
        <v>1479</v>
      </c>
      <c r="C513" s="3" t="s">
        <v>333</v>
      </c>
      <c r="D513" s="3" t="s">
        <v>1106</v>
      </c>
      <c r="E513" s="3" t="s">
        <v>1354</v>
      </c>
      <c r="F513" s="3" t="s">
        <v>355</v>
      </c>
      <c r="G513" s="4" t="s">
        <v>25</v>
      </c>
      <c r="H513" s="209">
        <v>8245.4</v>
      </c>
      <c r="I513" s="4" t="s">
        <v>26</v>
      </c>
      <c r="J513" s="4" t="s">
        <v>695</v>
      </c>
      <c r="K513" s="192">
        <v>44564</v>
      </c>
      <c r="L513" s="192">
        <v>44591</v>
      </c>
      <c r="M513" s="3" t="s">
        <v>128</v>
      </c>
      <c r="N513" s="220" t="s">
        <v>447</v>
      </c>
      <c r="O513" s="5"/>
      <c r="P513" s="3" t="s">
        <v>116</v>
      </c>
      <c r="Q513" s="209">
        <v>8245.4</v>
      </c>
      <c r="R513" s="209">
        <v>0</v>
      </c>
      <c r="S513" s="3"/>
    </row>
    <row r="514" spans="2:19" ht="38.25">
      <c r="B514" s="2" t="s">
        <v>1480</v>
      </c>
      <c r="C514" s="3" t="s">
        <v>333</v>
      </c>
      <c r="D514" s="3" t="s">
        <v>1106</v>
      </c>
      <c r="E514" s="3" t="s">
        <v>1355</v>
      </c>
      <c r="F514" s="3" t="s">
        <v>355</v>
      </c>
      <c r="G514" s="4" t="s">
        <v>25</v>
      </c>
      <c r="H514" s="209">
        <v>79946.600000000006</v>
      </c>
      <c r="I514" s="4" t="s">
        <v>26</v>
      </c>
      <c r="J514" s="4" t="s">
        <v>695</v>
      </c>
      <c r="K514" s="192">
        <v>44605</v>
      </c>
      <c r="L514" s="192">
        <v>44635</v>
      </c>
      <c r="M514" s="3" t="s">
        <v>128</v>
      </c>
      <c r="N514" s="4" t="s">
        <v>486</v>
      </c>
      <c r="O514" s="5"/>
      <c r="P514" s="3" t="s">
        <v>116</v>
      </c>
      <c r="Q514" s="209">
        <v>79946.600000000006</v>
      </c>
      <c r="R514" s="209">
        <v>0</v>
      </c>
      <c r="S514" s="3"/>
    </row>
    <row r="515" spans="2:19" ht="25.5">
      <c r="B515" s="2" t="s">
        <v>1481</v>
      </c>
      <c r="C515" s="3" t="s">
        <v>333</v>
      </c>
      <c r="D515" s="3" t="s">
        <v>34</v>
      </c>
      <c r="E515" s="3" t="s">
        <v>1356</v>
      </c>
      <c r="F515" s="3" t="s">
        <v>355</v>
      </c>
      <c r="G515" s="4" t="s">
        <v>25</v>
      </c>
      <c r="H515" s="209">
        <v>55000</v>
      </c>
      <c r="I515" s="4" t="s">
        <v>26</v>
      </c>
      <c r="J515" s="4" t="s">
        <v>695</v>
      </c>
      <c r="K515" s="192">
        <v>44636</v>
      </c>
      <c r="L515" s="192">
        <v>44666</v>
      </c>
      <c r="M515" s="3" t="s">
        <v>128</v>
      </c>
      <c r="N515" s="224" t="s">
        <v>149</v>
      </c>
      <c r="O515" s="5"/>
      <c r="P515" s="3" t="s">
        <v>108</v>
      </c>
      <c r="Q515" s="209">
        <v>15000</v>
      </c>
      <c r="R515" s="209">
        <v>40000</v>
      </c>
      <c r="S515" s="3"/>
    </row>
    <row r="516" spans="2:19" ht="25.5">
      <c r="B516" s="2" t="s">
        <v>1482</v>
      </c>
      <c r="C516" s="3" t="s">
        <v>333</v>
      </c>
      <c r="D516" s="3" t="s">
        <v>411</v>
      </c>
      <c r="E516" s="3" t="s">
        <v>1357</v>
      </c>
      <c r="F516" s="3" t="s">
        <v>1358</v>
      </c>
      <c r="G516" s="225" t="s">
        <v>25</v>
      </c>
      <c r="H516" s="209">
        <v>10000</v>
      </c>
      <c r="I516" s="4" t="s">
        <v>26</v>
      </c>
      <c r="J516" s="4" t="s">
        <v>695</v>
      </c>
      <c r="K516" s="192">
        <v>44712</v>
      </c>
      <c r="L516" s="192">
        <v>44742</v>
      </c>
      <c r="M516" s="3" t="s">
        <v>128</v>
      </c>
      <c r="N516" s="4" t="s">
        <v>775</v>
      </c>
      <c r="O516" s="5"/>
      <c r="P516" s="3" t="s">
        <v>108</v>
      </c>
      <c r="Q516" s="209">
        <v>10000</v>
      </c>
      <c r="R516" s="209">
        <v>0</v>
      </c>
      <c r="S516" s="3"/>
    </row>
    <row r="517" spans="2:19" ht="25.5">
      <c r="B517" s="2" t="s">
        <v>1483</v>
      </c>
      <c r="C517" s="3" t="s">
        <v>333</v>
      </c>
      <c r="D517" s="3" t="s">
        <v>102</v>
      </c>
      <c r="E517" s="3" t="s">
        <v>1359</v>
      </c>
      <c r="F517" s="212" t="s">
        <v>1360</v>
      </c>
      <c r="G517" s="4" t="s">
        <v>105</v>
      </c>
      <c r="H517" s="209">
        <v>50000</v>
      </c>
      <c r="I517" s="4" t="s">
        <v>26</v>
      </c>
      <c r="J517" s="4" t="s">
        <v>695</v>
      </c>
      <c r="K517" s="192">
        <v>44683</v>
      </c>
      <c r="L517" s="192">
        <v>44713</v>
      </c>
      <c r="M517" s="3" t="s">
        <v>128</v>
      </c>
      <c r="N517" s="192" t="s">
        <v>1361</v>
      </c>
      <c r="O517" s="210"/>
      <c r="P517" s="3" t="s">
        <v>108</v>
      </c>
      <c r="Q517" s="209">
        <v>50000</v>
      </c>
      <c r="R517" s="209">
        <v>0</v>
      </c>
      <c r="S517" s="214"/>
    </row>
    <row r="518" spans="2:19" ht="25.5">
      <c r="B518" s="2" t="s">
        <v>1484</v>
      </c>
      <c r="C518" s="3" t="s">
        <v>333</v>
      </c>
      <c r="D518" s="3" t="s">
        <v>34</v>
      </c>
      <c r="E518" s="3" t="s">
        <v>1362</v>
      </c>
      <c r="F518" s="3" t="s">
        <v>1363</v>
      </c>
      <c r="G518" s="4" t="s">
        <v>25</v>
      </c>
      <c r="H518" s="209">
        <v>8000</v>
      </c>
      <c r="I518" s="4" t="s">
        <v>26</v>
      </c>
      <c r="J518" s="4" t="s">
        <v>695</v>
      </c>
      <c r="K518" s="192" t="s">
        <v>41</v>
      </c>
      <c r="L518" s="224" t="s">
        <v>41</v>
      </c>
      <c r="M518" s="3" t="s">
        <v>128</v>
      </c>
      <c r="N518" s="247" t="s">
        <v>711</v>
      </c>
      <c r="O518" s="5"/>
      <c r="P518" s="3" t="s">
        <v>108</v>
      </c>
      <c r="Q518" s="209">
        <v>8000</v>
      </c>
      <c r="R518" s="209">
        <v>0</v>
      </c>
      <c r="S518" s="214"/>
    </row>
    <row r="519" spans="2:19" ht="38.25">
      <c r="B519" s="2" t="s">
        <v>1485</v>
      </c>
      <c r="C519" s="3" t="s">
        <v>333</v>
      </c>
      <c r="D519" s="3" t="s">
        <v>102</v>
      </c>
      <c r="E519" s="3" t="s">
        <v>1364</v>
      </c>
      <c r="F519" s="3" t="s">
        <v>1365</v>
      </c>
      <c r="G519" s="4" t="s">
        <v>25</v>
      </c>
      <c r="H519" s="209">
        <v>109000</v>
      </c>
      <c r="I519" s="4" t="s">
        <v>26</v>
      </c>
      <c r="J519" s="4" t="s">
        <v>695</v>
      </c>
      <c r="K519" s="192" t="s">
        <v>375</v>
      </c>
      <c r="L519" s="4" t="s">
        <v>375</v>
      </c>
      <c r="M519" s="3" t="s">
        <v>28</v>
      </c>
      <c r="N519" s="192" t="s">
        <v>357</v>
      </c>
      <c r="O519" s="210"/>
      <c r="P519" s="3" t="s">
        <v>108</v>
      </c>
      <c r="Q519" s="209">
        <v>104000</v>
      </c>
      <c r="R519" s="209">
        <v>5000</v>
      </c>
      <c r="S519" s="193"/>
    </row>
    <row r="520" spans="2:19" ht="25.5">
      <c r="B520" s="2" t="s">
        <v>1486</v>
      </c>
      <c r="C520" s="3" t="s">
        <v>333</v>
      </c>
      <c r="D520" s="3" t="s">
        <v>22</v>
      </c>
      <c r="E520" s="3" t="s">
        <v>1366</v>
      </c>
      <c r="F520" s="3" t="s">
        <v>395</v>
      </c>
      <c r="G520" s="4" t="s">
        <v>25</v>
      </c>
      <c r="H520" s="209">
        <v>300</v>
      </c>
      <c r="I520" s="4" t="s">
        <v>26</v>
      </c>
      <c r="J520" s="4" t="s">
        <v>695</v>
      </c>
      <c r="K520" s="192" t="s">
        <v>41</v>
      </c>
      <c r="L520" s="192" t="s">
        <v>41</v>
      </c>
      <c r="M520" s="3" t="s">
        <v>128</v>
      </c>
      <c r="N520" s="192" t="s">
        <v>41</v>
      </c>
      <c r="O520" s="6"/>
      <c r="P520" s="3" t="s">
        <v>108</v>
      </c>
      <c r="Q520" s="209">
        <v>300</v>
      </c>
      <c r="R520" s="209">
        <v>0</v>
      </c>
      <c r="S520" s="214"/>
    </row>
    <row r="521" spans="2:19" ht="25.5">
      <c r="B521" s="2" t="s">
        <v>1487</v>
      </c>
      <c r="C521" s="3" t="s">
        <v>333</v>
      </c>
      <c r="D521" s="3" t="s">
        <v>22</v>
      </c>
      <c r="E521" s="3" t="s">
        <v>1367</v>
      </c>
      <c r="F521" s="3" t="s">
        <v>1368</v>
      </c>
      <c r="G521" s="4" t="s">
        <v>25</v>
      </c>
      <c r="H521" s="209">
        <v>1000</v>
      </c>
      <c r="I521" s="4" t="s">
        <v>26</v>
      </c>
      <c r="J521" s="4" t="s">
        <v>695</v>
      </c>
      <c r="K521" s="192" t="s">
        <v>41</v>
      </c>
      <c r="L521" s="192" t="s">
        <v>41</v>
      </c>
      <c r="M521" s="3" t="s">
        <v>128</v>
      </c>
      <c r="N521" s="192" t="s">
        <v>41</v>
      </c>
      <c r="O521" s="6"/>
      <c r="P521" s="3" t="s">
        <v>108</v>
      </c>
      <c r="Q521" s="209">
        <v>1000</v>
      </c>
      <c r="R521" s="209">
        <v>0</v>
      </c>
      <c r="S521" s="214"/>
    </row>
    <row r="522" spans="2:19" ht="25.5">
      <c r="B522" s="2" t="s">
        <v>1488</v>
      </c>
      <c r="C522" s="3" t="s">
        <v>333</v>
      </c>
      <c r="D522" s="3" t="s">
        <v>22</v>
      </c>
      <c r="E522" s="198" t="s">
        <v>1369</v>
      </c>
      <c r="F522" s="198" t="s">
        <v>1370</v>
      </c>
      <c r="G522" s="199" t="s">
        <v>25</v>
      </c>
      <c r="H522" s="200">
        <v>125000</v>
      </c>
      <c r="I522" s="4" t="s">
        <v>26</v>
      </c>
      <c r="J522" s="4" t="s">
        <v>695</v>
      </c>
      <c r="K522" s="192" t="s">
        <v>41</v>
      </c>
      <c r="L522" s="204" t="s">
        <v>41</v>
      </c>
      <c r="M522" s="3" t="s">
        <v>28</v>
      </c>
      <c r="N522" s="204" t="s">
        <v>41</v>
      </c>
      <c r="O522" s="207"/>
      <c r="P522" s="3" t="s">
        <v>108</v>
      </c>
      <c r="Q522" s="200">
        <v>125000</v>
      </c>
      <c r="R522" s="200">
        <v>0</v>
      </c>
      <c r="S522" s="214"/>
    </row>
    <row r="523" spans="2:19" ht="25.5">
      <c r="B523" s="2" t="s">
        <v>1489</v>
      </c>
      <c r="C523" s="3" t="s">
        <v>333</v>
      </c>
      <c r="D523" s="3" t="s">
        <v>102</v>
      </c>
      <c r="E523" s="3" t="s">
        <v>1371</v>
      </c>
      <c r="F523" s="3" t="s">
        <v>1372</v>
      </c>
      <c r="G523" s="4" t="s">
        <v>115</v>
      </c>
      <c r="H523" s="209">
        <v>25000</v>
      </c>
      <c r="I523" s="4" t="s">
        <v>26</v>
      </c>
      <c r="J523" s="4" t="s">
        <v>695</v>
      </c>
      <c r="K523" s="192">
        <v>44727</v>
      </c>
      <c r="L523" s="192">
        <v>44757</v>
      </c>
      <c r="M523" s="3" t="s">
        <v>28</v>
      </c>
      <c r="N523" s="192">
        <v>44774</v>
      </c>
      <c r="O523" s="210"/>
      <c r="P523" s="3" t="s">
        <v>108</v>
      </c>
      <c r="Q523" s="209">
        <v>25000</v>
      </c>
      <c r="R523" s="209">
        <v>0</v>
      </c>
      <c r="S523" s="3"/>
    </row>
    <row r="524" spans="2:19">
      <c r="B524" s="2" t="s">
        <v>1490</v>
      </c>
      <c r="C524" s="3" t="s">
        <v>333</v>
      </c>
      <c r="D524" s="3" t="s">
        <v>505</v>
      </c>
      <c r="E524" s="3" t="s">
        <v>1373</v>
      </c>
      <c r="F524" s="3" t="s">
        <v>1374</v>
      </c>
      <c r="G524" s="4" t="s">
        <v>25</v>
      </c>
      <c r="H524" s="209">
        <v>25000</v>
      </c>
      <c r="I524" s="4" t="s">
        <v>26</v>
      </c>
      <c r="J524" s="4" t="s">
        <v>695</v>
      </c>
      <c r="K524" s="192" t="s">
        <v>1375</v>
      </c>
      <c r="L524" s="192" t="s">
        <v>1375</v>
      </c>
      <c r="M524" s="3" t="s">
        <v>28</v>
      </c>
      <c r="N524" s="192" t="s">
        <v>1375</v>
      </c>
      <c r="O524" s="5" t="s">
        <v>1376</v>
      </c>
      <c r="P524" s="3" t="s">
        <v>116</v>
      </c>
      <c r="Q524" s="209">
        <v>25000</v>
      </c>
      <c r="R524" s="209">
        <v>0</v>
      </c>
      <c r="S524" s="3"/>
    </row>
    <row r="525" spans="2:19">
      <c r="B525" s="2" t="s">
        <v>1491</v>
      </c>
      <c r="C525" s="3" t="s">
        <v>333</v>
      </c>
      <c r="D525" s="3" t="s">
        <v>505</v>
      </c>
      <c r="E525" s="3" t="s">
        <v>1377</v>
      </c>
      <c r="F525" s="3" t="s">
        <v>1378</v>
      </c>
      <c r="G525" s="4" t="s">
        <v>25</v>
      </c>
      <c r="H525" s="209">
        <v>50000</v>
      </c>
      <c r="I525" s="4" t="s">
        <v>26</v>
      </c>
      <c r="J525" s="4" t="s">
        <v>695</v>
      </c>
      <c r="K525" s="192" t="s">
        <v>1375</v>
      </c>
      <c r="L525" s="192" t="s">
        <v>1375</v>
      </c>
      <c r="M525" s="3" t="s">
        <v>28</v>
      </c>
      <c r="N525" s="192" t="s">
        <v>1375</v>
      </c>
      <c r="O525" s="5" t="s">
        <v>1376</v>
      </c>
      <c r="P525" s="3" t="s">
        <v>116</v>
      </c>
      <c r="Q525" s="209">
        <v>50000</v>
      </c>
      <c r="R525" s="209">
        <v>0</v>
      </c>
      <c r="S525" s="3"/>
    </row>
    <row r="526" spans="2:19" ht="25.5">
      <c r="B526" s="2" t="s">
        <v>1492</v>
      </c>
      <c r="C526" s="3" t="s">
        <v>333</v>
      </c>
      <c r="D526" s="3" t="s">
        <v>470</v>
      </c>
      <c r="E526" s="3" t="s">
        <v>1379</v>
      </c>
      <c r="F526" s="3" t="s">
        <v>1380</v>
      </c>
      <c r="G526" s="4" t="s">
        <v>25</v>
      </c>
      <c r="H526" s="209">
        <v>3500</v>
      </c>
      <c r="I526" s="4" t="s">
        <v>26</v>
      </c>
      <c r="J526" s="4" t="s">
        <v>695</v>
      </c>
      <c r="K526" s="232">
        <v>44591</v>
      </c>
      <c r="L526" s="192">
        <v>44621</v>
      </c>
      <c r="M526" s="3" t="s">
        <v>128</v>
      </c>
      <c r="N526" s="4" t="s">
        <v>528</v>
      </c>
      <c r="O526" s="5"/>
      <c r="P526" s="3" t="s">
        <v>116</v>
      </c>
      <c r="Q526" s="209">
        <v>1800</v>
      </c>
      <c r="R526" s="209">
        <v>1700</v>
      </c>
      <c r="S526" s="3"/>
    </row>
    <row r="527" spans="2:19" ht="89.25">
      <c r="B527" s="2" t="s">
        <v>1493</v>
      </c>
      <c r="C527" s="3" t="s">
        <v>333</v>
      </c>
      <c r="D527" s="3" t="s">
        <v>1106</v>
      </c>
      <c r="E527" s="3" t="s">
        <v>1381</v>
      </c>
      <c r="F527" s="3" t="s">
        <v>1382</v>
      </c>
      <c r="G527" s="4" t="s">
        <v>25</v>
      </c>
      <c r="H527" s="209">
        <v>7200</v>
      </c>
      <c r="I527" s="4" t="s">
        <v>26</v>
      </c>
      <c r="J527" s="4" t="s">
        <v>695</v>
      </c>
      <c r="K527" s="192">
        <v>44577</v>
      </c>
      <c r="L527" s="192">
        <v>44607</v>
      </c>
      <c r="M527" s="3" t="s">
        <v>128</v>
      </c>
      <c r="N527" s="4" t="s">
        <v>486</v>
      </c>
      <c r="O527" s="5"/>
      <c r="P527" s="3" t="s">
        <v>728</v>
      </c>
      <c r="Q527" s="209">
        <v>7200</v>
      </c>
      <c r="R527" s="209">
        <v>0</v>
      </c>
      <c r="S527" s="3"/>
    </row>
    <row r="528" spans="2:19" ht="25.5">
      <c r="B528" s="2" t="s">
        <v>1494</v>
      </c>
      <c r="C528" s="3" t="s">
        <v>333</v>
      </c>
      <c r="D528" s="3" t="s">
        <v>22</v>
      </c>
      <c r="E528" s="3" t="s">
        <v>1383</v>
      </c>
      <c r="F528" s="3" t="s">
        <v>1384</v>
      </c>
      <c r="G528" s="4" t="s">
        <v>25</v>
      </c>
      <c r="H528" s="209">
        <v>200</v>
      </c>
      <c r="I528" s="4" t="s">
        <v>26</v>
      </c>
      <c r="J528" s="4" t="s">
        <v>695</v>
      </c>
      <c r="K528" s="192">
        <v>44806</v>
      </c>
      <c r="L528" s="192">
        <v>44836</v>
      </c>
      <c r="M528" s="3" t="s">
        <v>128</v>
      </c>
      <c r="N528" s="4" t="s">
        <v>447</v>
      </c>
      <c r="O528" s="207"/>
      <c r="P528" s="3" t="s">
        <v>728</v>
      </c>
      <c r="Q528" s="209">
        <v>200</v>
      </c>
      <c r="R528" s="209">
        <v>0</v>
      </c>
      <c r="S528" s="214"/>
    </row>
    <row r="529" spans="2:19">
      <c r="B529" s="2" t="s">
        <v>1495</v>
      </c>
      <c r="C529" s="3" t="s">
        <v>333</v>
      </c>
      <c r="D529" s="3" t="s">
        <v>22</v>
      </c>
      <c r="E529" s="198" t="s">
        <v>1385</v>
      </c>
      <c r="F529" s="198" t="s">
        <v>1386</v>
      </c>
      <c r="G529" s="199" t="s">
        <v>25</v>
      </c>
      <c r="H529" s="200">
        <v>50000</v>
      </c>
      <c r="I529" s="4" t="s">
        <v>26</v>
      </c>
      <c r="J529" s="4" t="s">
        <v>695</v>
      </c>
      <c r="K529" s="192">
        <v>44810</v>
      </c>
      <c r="L529" s="192">
        <v>44840</v>
      </c>
      <c r="M529" s="3" t="s">
        <v>128</v>
      </c>
      <c r="N529" s="201" t="s">
        <v>1387</v>
      </c>
      <c r="O529" s="207"/>
      <c r="P529" s="3" t="s">
        <v>116</v>
      </c>
      <c r="Q529" s="200">
        <v>50000</v>
      </c>
      <c r="R529" s="200">
        <v>0</v>
      </c>
      <c r="S529" s="214"/>
    </row>
    <row r="530" spans="2:19" ht="25.5">
      <c r="B530" s="2" t="s">
        <v>1496</v>
      </c>
      <c r="C530" s="3" t="s">
        <v>333</v>
      </c>
      <c r="D530" s="3" t="s">
        <v>1388</v>
      </c>
      <c r="E530" s="3" t="s">
        <v>1389</v>
      </c>
      <c r="F530" s="3" t="s">
        <v>1390</v>
      </c>
      <c r="G530" s="4" t="s">
        <v>25</v>
      </c>
      <c r="H530" s="209">
        <v>15000</v>
      </c>
      <c r="I530" s="4" t="s">
        <v>26</v>
      </c>
      <c r="J530" s="4" t="s">
        <v>695</v>
      </c>
      <c r="K530" s="192">
        <v>44564</v>
      </c>
      <c r="L530" s="192">
        <v>44591</v>
      </c>
      <c r="M530" s="3" t="s">
        <v>128</v>
      </c>
      <c r="N530" s="4" t="s">
        <v>486</v>
      </c>
      <c r="O530" s="5"/>
      <c r="P530" s="3" t="s">
        <v>728</v>
      </c>
      <c r="Q530" s="209">
        <v>15000</v>
      </c>
      <c r="R530" s="209">
        <v>0</v>
      </c>
      <c r="S530" s="3"/>
    </row>
    <row r="531" spans="2:19" ht="38.25">
      <c r="B531" s="2" t="s">
        <v>1497</v>
      </c>
      <c r="C531" s="3" t="s">
        <v>333</v>
      </c>
      <c r="D531" s="3" t="s">
        <v>424</v>
      </c>
      <c r="E531" s="208" t="s">
        <v>1391</v>
      </c>
      <c r="F531" s="3" t="s">
        <v>1392</v>
      </c>
      <c r="G531" s="4" t="s">
        <v>115</v>
      </c>
      <c r="H531" s="209">
        <v>25000</v>
      </c>
      <c r="I531" s="4" t="s">
        <v>26</v>
      </c>
      <c r="J531" s="4" t="s">
        <v>695</v>
      </c>
      <c r="K531" s="192">
        <v>44651</v>
      </c>
      <c r="L531" s="192">
        <v>44681</v>
      </c>
      <c r="M531" s="3" t="s">
        <v>128</v>
      </c>
      <c r="N531" s="265" t="s">
        <v>63</v>
      </c>
      <c r="O531" s="266"/>
      <c r="P531" s="3" t="s">
        <v>129</v>
      </c>
      <c r="Q531" s="209">
        <v>25000</v>
      </c>
      <c r="R531" s="226">
        <v>0</v>
      </c>
      <c r="S531" s="3"/>
    </row>
    <row r="532" spans="2:19" ht="63.75">
      <c r="B532" s="2" t="s">
        <v>1498</v>
      </c>
      <c r="C532" s="3" t="s">
        <v>333</v>
      </c>
      <c r="D532" s="3" t="s">
        <v>406</v>
      </c>
      <c r="E532" s="3" t="s">
        <v>1393</v>
      </c>
      <c r="F532" s="3" t="s">
        <v>442</v>
      </c>
      <c r="G532" s="217" t="s">
        <v>25</v>
      </c>
      <c r="H532" s="209">
        <v>130000</v>
      </c>
      <c r="I532" s="4" t="s">
        <v>26</v>
      </c>
      <c r="J532" s="224" t="s">
        <v>695</v>
      </c>
      <c r="K532" s="192">
        <v>44712</v>
      </c>
      <c r="L532" s="192">
        <v>44742</v>
      </c>
      <c r="M532" s="3" t="s">
        <v>28</v>
      </c>
      <c r="N532" s="4" t="s">
        <v>440</v>
      </c>
      <c r="O532" s="5"/>
      <c r="P532" s="3" t="s">
        <v>129</v>
      </c>
      <c r="Q532" s="209">
        <v>130000</v>
      </c>
      <c r="R532" s="209">
        <v>0</v>
      </c>
      <c r="S532" s="3"/>
    </row>
    <row r="533" spans="2:19" ht="38.25">
      <c r="B533" s="2" t="s">
        <v>1499</v>
      </c>
      <c r="C533" s="3" t="s">
        <v>333</v>
      </c>
      <c r="D533" s="3" t="s">
        <v>406</v>
      </c>
      <c r="E533" s="3" t="s">
        <v>1394</v>
      </c>
      <c r="F533" s="3" t="s">
        <v>442</v>
      </c>
      <c r="G533" s="4" t="s">
        <v>210</v>
      </c>
      <c r="H533" s="209">
        <v>20000</v>
      </c>
      <c r="I533" s="4" t="s">
        <v>26</v>
      </c>
      <c r="J533" s="224" t="s">
        <v>695</v>
      </c>
      <c r="K533" s="192">
        <v>44620</v>
      </c>
      <c r="L533" s="192">
        <v>44650</v>
      </c>
      <c r="M533" s="3" t="s">
        <v>128</v>
      </c>
      <c r="N533" s="4" t="s">
        <v>440</v>
      </c>
      <c r="O533" s="5"/>
      <c r="P533" s="3" t="s">
        <v>129</v>
      </c>
      <c r="Q533" s="209">
        <v>20000</v>
      </c>
      <c r="R533" s="209">
        <v>0</v>
      </c>
      <c r="S533" s="3"/>
    </row>
    <row r="534" spans="2:19" ht="38.25">
      <c r="B534" s="2" t="s">
        <v>1500</v>
      </c>
      <c r="C534" s="3" t="s">
        <v>333</v>
      </c>
      <c r="D534" s="3" t="s">
        <v>424</v>
      </c>
      <c r="E534" s="208" t="s">
        <v>1395</v>
      </c>
      <c r="F534" s="3" t="s">
        <v>1396</v>
      </c>
      <c r="G534" s="4" t="s">
        <v>115</v>
      </c>
      <c r="H534" s="209">
        <v>10000</v>
      </c>
      <c r="I534" s="4" t="s">
        <v>26</v>
      </c>
      <c r="J534" s="4" t="s">
        <v>695</v>
      </c>
      <c r="K534" s="192">
        <v>44590</v>
      </c>
      <c r="L534" s="192">
        <v>44620</v>
      </c>
      <c r="M534" s="3" t="s">
        <v>128</v>
      </c>
      <c r="N534" s="265" t="s">
        <v>433</v>
      </c>
      <c r="O534" s="266"/>
      <c r="P534" s="3" t="s">
        <v>138</v>
      </c>
      <c r="Q534" s="209">
        <v>10000</v>
      </c>
      <c r="R534" s="226">
        <v>0</v>
      </c>
      <c r="S534" s="3"/>
    </row>
    <row r="535" spans="2:19" ht="51">
      <c r="B535" s="2" t="s">
        <v>1501</v>
      </c>
      <c r="C535" s="3" t="s">
        <v>333</v>
      </c>
      <c r="D535" s="3" t="s">
        <v>406</v>
      </c>
      <c r="E535" s="3" t="s">
        <v>1397</v>
      </c>
      <c r="F535" s="3" t="s">
        <v>449</v>
      </c>
      <c r="G535" s="4" t="s">
        <v>1398</v>
      </c>
      <c r="H535" s="209">
        <v>50000</v>
      </c>
      <c r="I535" s="4" t="s">
        <v>26</v>
      </c>
      <c r="J535" s="224" t="s">
        <v>695</v>
      </c>
      <c r="K535" s="192">
        <v>44712</v>
      </c>
      <c r="L535" s="192">
        <v>44742</v>
      </c>
      <c r="M535" s="3" t="s">
        <v>128</v>
      </c>
      <c r="N535" s="4" t="s">
        <v>452</v>
      </c>
      <c r="O535" s="5"/>
      <c r="P535" s="3" t="s">
        <v>169</v>
      </c>
      <c r="Q535" s="209">
        <v>40000</v>
      </c>
      <c r="R535" s="209">
        <v>10000</v>
      </c>
      <c r="S535" s="3"/>
    </row>
    <row r="536" spans="2:19" ht="26.25">
      <c r="B536" s="2" t="s">
        <v>1502</v>
      </c>
      <c r="C536" s="3" t="s">
        <v>333</v>
      </c>
      <c r="D536" s="3" t="s">
        <v>406</v>
      </c>
      <c r="E536" s="233" t="s">
        <v>1755</v>
      </c>
      <c r="F536" s="3" t="s">
        <v>1754</v>
      </c>
      <c r="G536" s="4" t="s">
        <v>210</v>
      </c>
      <c r="H536" s="209">
        <v>110000</v>
      </c>
      <c r="I536" s="4" t="s">
        <v>26</v>
      </c>
      <c r="J536" s="224" t="s">
        <v>695</v>
      </c>
      <c r="K536" s="192" t="s">
        <v>498</v>
      </c>
      <c r="L536" s="192" t="s">
        <v>498</v>
      </c>
      <c r="M536" s="3" t="s">
        <v>128</v>
      </c>
      <c r="N536" s="192" t="s">
        <v>498</v>
      </c>
      <c r="O536" s="5"/>
      <c r="P536" s="3" t="s">
        <v>169</v>
      </c>
      <c r="Q536" s="209">
        <v>110000</v>
      </c>
      <c r="R536" s="209">
        <v>0</v>
      </c>
      <c r="S536" s="3"/>
    </row>
    <row r="537" spans="2:19" ht="63.75">
      <c r="B537" s="2" t="s">
        <v>1503</v>
      </c>
      <c r="C537" s="3" t="s">
        <v>333</v>
      </c>
      <c r="D537" s="3" t="s">
        <v>406</v>
      </c>
      <c r="E537" s="3" t="s">
        <v>1399</v>
      </c>
      <c r="F537" s="3" t="s">
        <v>1400</v>
      </c>
      <c r="G537" s="4" t="s">
        <v>25</v>
      </c>
      <c r="H537" s="209">
        <v>100000</v>
      </c>
      <c r="I537" s="4" t="s">
        <v>26</v>
      </c>
      <c r="J537" s="224" t="s">
        <v>695</v>
      </c>
      <c r="K537" s="192">
        <v>44712</v>
      </c>
      <c r="L537" s="192">
        <v>44742</v>
      </c>
      <c r="M537" s="3" t="s">
        <v>28</v>
      </c>
      <c r="N537" s="4" t="s">
        <v>452</v>
      </c>
      <c r="O537" s="5"/>
      <c r="P537" s="3" t="s">
        <v>162</v>
      </c>
      <c r="Q537" s="209">
        <v>100000</v>
      </c>
      <c r="R537" s="209">
        <v>0</v>
      </c>
      <c r="S537" s="3"/>
    </row>
    <row r="538" spans="2:19" ht="38.25">
      <c r="B538" s="2" t="s">
        <v>1504</v>
      </c>
      <c r="C538" s="3" t="s">
        <v>333</v>
      </c>
      <c r="D538" s="3" t="s">
        <v>424</v>
      </c>
      <c r="E538" s="208" t="s">
        <v>1401</v>
      </c>
      <c r="F538" s="3" t="s">
        <v>1402</v>
      </c>
      <c r="G538" s="4" t="s">
        <v>105</v>
      </c>
      <c r="H538" s="209">
        <v>10000</v>
      </c>
      <c r="I538" s="4" t="s">
        <v>26</v>
      </c>
      <c r="J538" s="4" t="s">
        <v>695</v>
      </c>
      <c r="K538" s="192">
        <v>44620</v>
      </c>
      <c r="L538" s="192">
        <v>44650</v>
      </c>
      <c r="M538" s="3" t="s">
        <v>128</v>
      </c>
      <c r="N538" s="265" t="s">
        <v>433</v>
      </c>
      <c r="O538" s="266"/>
      <c r="P538" s="3" t="s">
        <v>162</v>
      </c>
      <c r="Q538" s="209">
        <v>10000</v>
      </c>
      <c r="R538" s="226">
        <v>0</v>
      </c>
      <c r="S538" s="3"/>
    </row>
    <row r="539" spans="2:19" ht="51">
      <c r="B539" s="2" t="s">
        <v>1505</v>
      </c>
      <c r="C539" s="3" t="s">
        <v>333</v>
      </c>
      <c r="D539" s="3" t="s">
        <v>406</v>
      </c>
      <c r="E539" s="3" t="s">
        <v>1403</v>
      </c>
      <c r="F539" s="3" t="s">
        <v>1404</v>
      </c>
      <c r="G539" s="4" t="s">
        <v>25</v>
      </c>
      <c r="H539" s="209">
        <v>10000</v>
      </c>
      <c r="I539" s="4" t="s">
        <v>26</v>
      </c>
      <c r="J539" s="4" t="s">
        <v>695</v>
      </c>
      <c r="K539" s="192">
        <v>44712</v>
      </c>
      <c r="L539" s="192">
        <v>44742</v>
      </c>
      <c r="M539" s="3" t="s">
        <v>128</v>
      </c>
      <c r="N539" s="4" t="s">
        <v>440</v>
      </c>
      <c r="O539" s="5"/>
      <c r="P539" s="3" t="s">
        <v>162</v>
      </c>
      <c r="Q539" s="209">
        <v>10000</v>
      </c>
      <c r="R539" s="209">
        <v>0</v>
      </c>
      <c r="S539" s="3"/>
    </row>
    <row r="540" spans="2:19" ht="51">
      <c r="B540" s="2" t="s">
        <v>1506</v>
      </c>
      <c r="C540" s="3" t="s">
        <v>333</v>
      </c>
      <c r="D540" s="3" t="s">
        <v>358</v>
      </c>
      <c r="E540" s="3" t="s">
        <v>1405</v>
      </c>
      <c r="F540" s="3" t="s">
        <v>1406</v>
      </c>
      <c r="G540" s="4" t="s">
        <v>25</v>
      </c>
      <c r="H540" s="209">
        <v>25000</v>
      </c>
      <c r="I540" s="4" t="s">
        <v>26</v>
      </c>
      <c r="J540" s="4" t="s">
        <v>695</v>
      </c>
      <c r="K540" s="192">
        <v>44804</v>
      </c>
      <c r="L540" s="192">
        <v>44834</v>
      </c>
      <c r="M540" s="3" t="s">
        <v>128</v>
      </c>
      <c r="N540" s="4" t="s">
        <v>1407</v>
      </c>
      <c r="O540" s="5"/>
      <c r="P540" s="3" t="s">
        <v>162</v>
      </c>
      <c r="Q540" s="209">
        <v>25000</v>
      </c>
      <c r="R540" s="209">
        <v>0</v>
      </c>
      <c r="S540" s="3"/>
    </row>
    <row r="541" spans="2:19" ht="38.25">
      <c r="B541" s="2" t="s">
        <v>1507</v>
      </c>
      <c r="C541" s="3" t="s">
        <v>333</v>
      </c>
      <c r="D541" s="3" t="s">
        <v>406</v>
      </c>
      <c r="E541" s="3" t="s">
        <v>1756</v>
      </c>
      <c r="F541" s="3" t="s">
        <v>1757</v>
      </c>
      <c r="G541" s="4" t="s">
        <v>210</v>
      </c>
      <c r="H541" s="209">
        <v>60000</v>
      </c>
      <c r="I541" s="4" t="s">
        <v>26</v>
      </c>
      <c r="J541" s="4" t="s">
        <v>695</v>
      </c>
      <c r="K541" s="192" t="s">
        <v>498</v>
      </c>
      <c r="L541" s="192" t="s">
        <v>498</v>
      </c>
      <c r="M541" s="3" t="s">
        <v>128</v>
      </c>
      <c r="N541" s="192" t="s">
        <v>498</v>
      </c>
      <c r="O541" s="5"/>
      <c r="P541" s="3" t="s">
        <v>151</v>
      </c>
      <c r="Q541" s="209">
        <v>60000</v>
      </c>
      <c r="R541" s="209">
        <v>0</v>
      </c>
      <c r="S541" s="3"/>
    </row>
    <row r="542" spans="2:19" ht="76.5">
      <c r="B542" s="2" t="s">
        <v>1508</v>
      </c>
      <c r="C542" s="3" t="s">
        <v>333</v>
      </c>
      <c r="D542" s="3" t="s">
        <v>406</v>
      </c>
      <c r="E542" s="3" t="s">
        <v>1408</v>
      </c>
      <c r="F542" s="3" t="s">
        <v>1409</v>
      </c>
      <c r="G542" s="4" t="s">
        <v>25</v>
      </c>
      <c r="H542" s="209">
        <v>50000</v>
      </c>
      <c r="I542" s="4" t="s">
        <v>26</v>
      </c>
      <c r="J542" s="4" t="s">
        <v>695</v>
      </c>
      <c r="K542" s="192">
        <v>44712</v>
      </c>
      <c r="L542" s="192">
        <v>44742</v>
      </c>
      <c r="M542" s="3" t="s">
        <v>128</v>
      </c>
      <c r="N542" s="4" t="s">
        <v>440</v>
      </c>
      <c r="O542" s="5"/>
      <c r="P542" s="3" t="s">
        <v>162</v>
      </c>
      <c r="Q542" s="209">
        <v>30000</v>
      </c>
      <c r="R542" s="209">
        <v>20000</v>
      </c>
      <c r="S542" s="3"/>
    </row>
    <row r="543" spans="2:19" ht="38.25">
      <c r="B543" s="2" t="s">
        <v>1509</v>
      </c>
      <c r="C543" s="3" t="s">
        <v>333</v>
      </c>
      <c r="D543" s="3" t="s">
        <v>493</v>
      </c>
      <c r="E543" s="3" t="s">
        <v>1410</v>
      </c>
      <c r="F543" s="3" t="s">
        <v>1411</v>
      </c>
      <c r="G543" s="4" t="s">
        <v>25</v>
      </c>
      <c r="H543" s="209">
        <v>2000</v>
      </c>
      <c r="I543" s="4" t="s">
        <v>26</v>
      </c>
      <c r="J543" s="4" t="s">
        <v>695</v>
      </c>
      <c r="K543" s="192">
        <v>44885</v>
      </c>
      <c r="L543" s="192">
        <v>44915</v>
      </c>
      <c r="M543" s="3" t="s">
        <v>128</v>
      </c>
      <c r="N543" s="4" t="s">
        <v>486</v>
      </c>
      <c r="O543" s="5"/>
      <c r="P543" s="3" t="s">
        <v>728</v>
      </c>
      <c r="Q543" s="209">
        <v>2000</v>
      </c>
      <c r="R543" s="209">
        <v>0</v>
      </c>
      <c r="S543" s="3"/>
    </row>
    <row r="544" spans="2:19" ht="25.5">
      <c r="B544" s="2" t="s">
        <v>1510</v>
      </c>
      <c r="C544" s="3" t="s">
        <v>333</v>
      </c>
      <c r="D544" s="3" t="s">
        <v>102</v>
      </c>
      <c r="E544" s="3" t="s">
        <v>1412</v>
      </c>
      <c r="F544" s="3" t="s">
        <v>1413</v>
      </c>
      <c r="G544" s="4" t="s">
        <v>115</v>
      </c>
      <c r="H544" s="209">
        <v>54816.08</v>
      </c>
      <c r="I544" s="4" t="s">
        <v>26</v>
      </c>
      <c r="J544" s="4" t="s">
        <v>695</v>
      </c>
      <c r="K544" s="192">
        <v>44713</v>
      </c>
      <c r="L544" s="192">
        <v>44743</v>
      </c>
      <c r="M544" s="3" t="s">
        <v>28</v>
      </c>
      <c r="N544" s="192">
        <v>44757</v>
      </c>
      <c r="O544" s="215" t="s">
        <v>1908</v>
      </c>
      <c r="P544" s="3" t="s">
        <v>162</v>
      </c>
      <c r="Q544" s="209">
        <v>54816.08</v>
      </c>
      <c r="R544" s="209">
        <v>0</v>
      </c>
      <c r="S544" s="3"/>
    </row>
    <row r="545" spans="2:19" ht="38.25">
      <c r="B545" s="2" t="s">
        <v>1511</v>
      </c>
      <c r="C545" s="3" t="s">
        <v>333</v>
      </c>
      <c r="D545" s="3" t="s">
        <v>34</v>
      </c>
      <c r="E545" s="3" t="s">
        <v>1414</v>
      </c>
      <c r="F545" s="3" t="s">
        <v>1415</v>
      </c>
      <c r="G545" s="4" t="s">
        <v>25</v>
      </c>
      <c r="H545" s="209">
        <v>7000</v>
      </c>
      <c r="I545" s="4" t="s">
        <v>26</v>
      </c>
      <c r="J545" s="4" t="s">
        <v>695</v>
      </c>
      <c r="K545" s="192" t="s">
        <v>41</v>
      </c>
      <c r="L545" s="224" t="s">
        <v>41</v>
      </c>
      <c r="M545" s="3" t="s">
        <v>128</v>
      </c>
      <c r="N545" s="247" t="s">
        <v>711</v>
      </c>
      <c r="O545" s="5"/>
      <c r="P545" s="3" t="s">
        <v>162</v>
      </c>
      <c r="Q545" s="209">
        <v>7000</v>
      </c>
      <c r="R545" s="209">
        <v>0</v>
      </c>
      <c r="S545" s="214"/>
    </row>
    <row r="546" spans="2:19">
      <c r="B546" s="2" t="s">
        <v>1512</v>
      </c>
      <c r="C546" s="3" t="s">
        <v>333</v>
      </c>
      <c r="D546" s="3" t="s">
        <v>22</v>
      </c>
      <c r="E546" s="198" t="s">
        <v>1416</v>
      </c>
      <c r="F546" s="198" t="s">
        <v>1417</v>
      </c>
      <c r="G546" s="199" t="s">
        <v>25</v>
      </c>
      <c r="H546" s="200">
        <v>15000</v>
      </c>
      <c r="I546" s="4" t="s">
        <v>26</v>
      </c>
      <c r="J546" s="4" t="s">
        <v>695</v>
      </c>
      <c r="K546" s="192">
        <v>44817</v>
      </c>
      <c r="L546" s="192">
        <v>44847</v>
      </c>
      <c r="M546" s="3" t="s">
        <v>128</v>
      </c>
      <c r="N546" s="204" t="s">
        <v>447</v>
      </c>
      <c r="O546" s="205"/>
      <c r="P546" s="3" t="s">
        <v>227</v>
      </c>
      <c r="Q546" s="200">
        <v>15000</v>
      </c>
      <c r="R546" s="200">
        <v>0</v>
      </c>
      <c r="S546" s="214"/>
    </row>
    <row r="547" spans="2:19" ht="25.5">
      <c r="B547" s="2" t="s">
        <v>1513</v>
      </c>
      <c r="C547" s="3" t="s">
        <v>333</v>
      </c>
      <c r="D547" s="3" t="s">
        <v>505</v>
      </c>
      <c r="E547" s="3" t="s">
        <v>1418</v>
      </c>
      <c r="F547" s="3" t="s">
        <v>1419</v>
      </c>
      <c r="G547" s="4" t="s">
        <v>25</v>
      </c>
      <c r="H547" s="209">
        <v>25000</v>
      </c>
      <c r="I547" s="4" t="s">
        <v>26</v>
      </c>
      <c r="J547" s="4" t="s">
        <v>695</v>
      </c>
      <c r="K547" s="192" t="s">
        <v>508</v>
      </c>
      <c r="L547" s="192" t="s">
        <v>508</v>
      </c>
      <c r="M547" s="3" t="s">
        <v>28</v>
      </c>
      <c r="N547" s="192" t="s">
        <v>508</v>
      </c>
      <c r="O547" s="5" t="s">
        <v>1420</v>
      </c>
      <c r="P547" s="3" t="s">
        <v>162</v>
      </c>
      <c r="Q547" s="209">
        <v>25000</v>
      </c>
      <c r="R547" s="209">
        <v>0</v>
      </c>
      <c r="S547" s="3"/>
    </row>
    <row r="548" spans="2:19" ht="25.5">
      <c r="B548" s="2" t="s">
        <v>1514</v>
      </c>
      <c r="C548" s="3" t="s">
        <v>333</v>
      </c>
      <c r="D548" s="3" t="s">
        <v>1421</v>
      </c>
      <c r="E548" s="3" t="s">
        <v>1422</v>
      </c>
      <c r="F548" s="3" t="s">
        <v>1423</v>
      </c>
      <c r="G548" s="4" t="s">
        <v>25</v>
      </c>
      <c r="H548" s="209">
        <v>55000</v>
      </c>
      <c r="I548" s="4" t="s">
        <v>26</v>
      </c>
      <c r="J548" s="4" t="s">
        <v>695</v>
      </c>
      <c r="K548" s="192">
        <v>44564</v>
      </c>
      <c r="L548" s="192">
        <v>44591</v>
      </c>
      <c r="M548" s="3" t="s">
        <v>28</v>
      </c>
      <c r="N548" s="4" t="s">
        <v>486</v>
      </c>
      <c r="O548" s="5"/>
      <c r="P548" s="3" t="s">
        <v>162</v>
      </c>
      <c r="Q548" s="209">
        <v>55000</v>
      </c>
      <c r="R548" s="209">
        <v>0</v>
      </c>
      <c r="S548" s="3"/>
    </row>
    <row r="549" spans="2:19">
      <c r="B549" s="2" t="s">
        <v>1515</v>
      </c>
      <c r="C549" s="3" t="s">
        <v>333</v>
      </c>
      <c r="D549" s="3" t="s">
        <v>505</v>
      </c>
      <c r="E549" s="3" t="s">
        <v>1424</v>
      </c>
      <c r="F549" s="3" t="s">
        <v>1423</v>
      </c>
      <c r="G549" s="4" t="s">
        <v>25</v>
      </c>
      <c r="H549" s="209">
        <v>40000</v>
      </c>
      <c r="I549" s="4" t="s">
        <v>26</v>
      </c>
      <c r="J549" s="4" t="s">
        <v>695</v>
      </c>
      <c r="K549" s="192" t="s">
        <v>508</v>
      </c>
      <c r="L549" s="192" t="s">
        <v>508</v>
      </c>
      <c r="M549" s="3" t="s">
        <v>28</v>
      </c>
      <c r="N549" s="192" t="s">
        <v>508</v>
      </c>
      <c r="O549" s="5" t="s">
        <v>1420</v>
      </c>
      <c r="P549" s="3" t="s">
        <v>162</v>
      </c>
      <c r="Q549" s="209">
        <v>40000</v>
      </c>
      <c r="R549" s="209">
        <v>0</v>
      </c>
      <c r="S549" s="3"/>
    </row>
    <row r="550" spans="2:19" ht="25.5">
      <c r="B550" s="2" t="s">
        <v>1516</v>
      </c>
      <c r="C550" s="3" t="s">
        <v>333</v>
      </c>
      <c r="D550" s="3" t="s">
        <v>102</v>
      </c>
      <c r="E550" s="3" t="s">
        <v>1425</v>
      </c>
      <c r="F550" s="3" t="s">
        <v>1426</v>
      </c>
      <c r="G550" s="211" t="s">
        <v>117</v>
      </c>
      <c r="H550" s="209">
        <v>15000</v>
      </c>
      <c r="I550" s="4" t="s">
        <v>26</v>
      </c>
      <c r="J550" s="4" t="s">
        <v>695</v>
      </c>
      <c r="K550" s="192">
        <v>44682</v>
      </c>
      <c r="L550" s="192">
        <v>44713</v>
      </c>
      <c r="M550" s="3" t="s">
        <v>128</v>
      </c>
      <c r="N550" s="211">
        <v>2022</v>
      </c>
      <c r="O550" s="215"/>
      <c r="P550" s="3" t="s">
        <v>162</v>
      </c>
      <c r="Q550" s="209">
        <v>15000</v>
      </c>
      <c r="R550" s="209">
        <v>0</v>
      </c>
      <c r="S550" s="3"/>
    </row>
    <row r="551" spans="2:19">
      <c r="B551" s="2" t="s">
        <v>1517</v>
      </c>
      <c r="C551" s="3" t="s">
        <v>333</v>
      </c>
      <c r="D551" s="3" t="s">
        <v>505</v>
      </c>
      <c r="E551" s="3" t="s">
        <v>1427</v>
      </c>
      <c r="F551" s="3" t="s">
        <v>1428</v>
      </c>
      <c r="G551" s="4" t="s">
        <v>25</v>
      </c>
      <c r="H551" s="209">
        <v>25000</v>
      </c>
      <c r="I551" s="4" t="s">
        <v>26</v>
      </c>
      <c r="J551" s="4" t="s">
        <v>695</v>
      </c>
      <c r="K551" s="192" t="s">
        <v>1429</v>
      </c>
      <c r="L551" s="192" t="s">
        <v>1429</v>
      </c>
      <c r="M551" s="3" t="s">
        <v>28</v>
      </c>
      <c r="N551" s="192" t="s">
        <v>1429</v>
      </c>
      <c r="O551" s="5" t="s">
        <v>1376</v>
      </c>
      <c r="P551" s="3" t="s">
        <v>116</v>
      </c>
      <c r="Q551" s="209">
        <v>25000</v>
      </c>
      <c r="R551" s="209">
        <v>0</v>
      </c>
      <c r="S551" s="3"/>
    </row>
    <row r="552" spans="2:19" ht="25.5">
      <c r="B552" s="2" t="s">
        <v>1518</v>
      </c>
      <c r="C552" s="3" t="s">
        <v>333</v>
      </c>
      <c r="D552" s="3" t="s">
        <v>470</v>
      </c>
      <c r="E552" s="3" t="s">
        <v>1430</v>
      </c>
      <c r="F552" s="3" t="s">
        <v>1431</v>
      </c>
      <c r="G552" s="4" t="s">
        <v>25</v>
      </c>
      <c r="H552" s="209">
        <v>9000</v>
      </c>
      <c r="I552" s="4" t="s">
        <v>26</v>
      </c>
      <c r="J552" s="4" t="s">
        <v>695</v>
      </c>
      <c r="K552" s="192" t="s">
        <v>405</v>
      </c>
      <c r="L552" s="4" t="s">
        <v>405</v>
      </c>
      <c r="M552" s="3" t="s">
        <v>128</v>
      </c>
      <c r="N552" s="4" t="s">
        <v>528</v>
      </c>
      <c r="O552" s="5"/>
      <c r="P552" s="3" t="s">
        <v>116</v>
      </c>
      <c r="Q552" s="209">
        <v>6000</v>
      </c>
      <c r="R552" s="209">
        <v>3000</v>
      </c>
      <c r="S552" s="3"/>
    </row>
    <row r="553" spans="2:19" ht="25.5">
      <c r="B553" s="2" t="s">
        <v>1519</v>
      </c>
      <c r="C553" s="3" t="s">
        <v>333</v>
      </c>
      <c r="D553" s="3" t="s">
        <v>22</v>
      </c>
      <c r="E553" s="3" t="s">
        <v>1432</v>
      </c>
      <c r="F553" s="3" t="s">
        <v>1433</v>
      </c>
      <c r="G553" s="4" t="s">
        <v>25</v>
      </c>
      <c r="H553" s="209">
        <v>60263.57</v>
      </c>
      <c r="I553" s="4" t="s">
        <v>26</v>
      </c>
      <c r="J553" s="4" t="s">
        <v>695</v>
      </c>
      <c r="K553" s="192" t="s">
        <v>41</v>
      </c>
      <c r="L553" s="192" t="s">
        <v>41</v>
      </c>
      <c r="M553" s="3" t="s">
        <v>128</v>
      </c>
      <c r="N553" s="192" t="s">
        <v>41</v>
      </c>
      <c r="O553" s="207"/>
      <c r="P553" s="3" t="s">
        <v>138</v>
      </c>
      <c r="Q553" s="209">
        <v>60263.57</v>
      </c>
      <c r="R553" s="209">
        <v>0</v>
      </c>
      <c r="S553" s="214"/>
    </row>
    <row r="554" spans="2:19" ht="25.5">
      <c r="B554" s="2" t="s">
        <v>1520</v>
      </c>
      <c r="C554" s="3" t="s">
        <v>333</v>
      </c>
      <c r="D554" s="3" t="s">
        <v>1434</v>
      </c>
      <c r="E554" s="3" t="s">
        <v>1435</v>
      </c>
      <c r="F554" s="3" t="s">
        <v>1436</v>
      </c>
      <c r="G554" s="4" t="s">
        <v>25</v>
      </c>
      <c r="H554" s="209">
        <v>3891</v>
      </c>
      <c r="I554" s="4" t="s">
        <v>26</v>
      </c>
      <c r="J554" s="4" t="s">
        <v>695</v>
      </c>
      <c r="K554" s="192" t="s">
        <v>1437</v>
      </c>
      <c r="L554" s="224" t="s">
        <v>1437</v>
      </c>
      <c r="M554" s="3" t="s">
        <v>473</v>
      </c>
      <c r="N554" s="224" t="s">
        <v>1437</v>
      </c>
      <c r="O554" s="5"/>
      <c r="P554" s="3" t="s">
        <v>728</v>
      </c>
      <c r="Q554" s="209">
        <v>3891</v>
      </c>
      <c r="R554" s="209">
        <v>0</v>
      </c>
      <c r="S554" s="3"/>
    </row>
    <row r="555" spans="2:19" ht="51">
      <c r="B555" s="2" t="s">
        <v>1521</v>
      </c>
      <c r="C555" s="3" t="s">
        <v>333</v>
      </c>
      <c r="D555" s="3" t="s">
        <v>456</v>
      </c>
      <c r="E555" s="3" t="s">
        <v>1438</v>
      </c>
      <c r="F555" s="3" t="s">
        <v>1436</v>
      </c>
      <c r="G555" s="268" t="s">
        <v>25</v>
      </c>
      <c r="H555" s="209">
        <v>150</v>
      </c>
      <c r="I555" s="4" t="s">
        <v>26</v>
      </c>
      <c r="J555" s="4" t="s">
        <v>695</v>
      </c>
      <c r="K555" s="192">
        <v>44621</v>
      </c>
      <c r="L555" s="192">
        <v>44651</v>
      </c>
      <c r="M555" s="3" t="s">
        <v>128</v>
      </c>
      <c r="N555" s="4" t="s">
        <v>459</v>
      </c>
      <c r="O555" s="5"/>
      <c r="P555" s="3" t="s">
        <v>728</v>
      </c>
      <c r="Q555" s="209">
        <v>150</v>
      </c>
      <c r="R555" s="209">
        <v>0</v>
      </c>
      <c r="S555" s="3"/>
    </row>
    <row r="556" spans="2:19" ht="25.5">
      <c r="B556" s="2" t="s">
        <v>1522</v>
      </c>
      <c r="C556" s="3" t="s">
        <v>333</v>
      </c>
      <c r="D556" s="3" t="s">
        <v>470</v>
      </c>
      <c r="E556" s="3" t="s">
        <v>1439</v>
      </c>
      <c r="F556" s="3" t="s">
        <v>1440</v>
      </c>
      <c r="G556" s="4" t="s">
        <v>25</v>
      </c>
      <c r="H556" s="209">
        <v>50000</v>
      </c>
      <c r="I556" s="4" t="s">
        <v>26</v>
      </c>
      <c r="J556" s="4" t="s">
        <v>695</v>
      </c>
      <c r="K556" s="192" t="s">
        <v>405</v>
      </c>
      <c r="L556" s="4" t="s">
        <v>405</v>
      </c>
      <c r="M556" s="3" t="s">
        <v>473</v>
      </c>
      <c r="N556" s="4" t="s">
        <v>528</v>
      </c>
      <c r="O556" s="5"/>
      <c r="P556" s="3" t="s">
        <v>728</v>
      </c>
      <c r="Q556" s="209">
        <v>30000</v>
      </c>
      <c r="R556" s="209">
        <v>20000</v>
      </c>
      <c r="S556" s="3"/>
    </row>
    <row r="557" spans="2:19" ht="25.5">
      <c r="B557" s="2" t="s">
        <v>1523</v>
      </c>
      <c r="C557" s="3" t="s">
        <v>333</v>
      </c>
      <c r="D557" s="3" t="s">
        <v>505</v>
      </c>
      <c r="E557" s="3" t="s">
        <v>1441</v>
      </c>
      <c r="F557" s="3" t="s">
        <v>1442</v>
      </c>
      <c r="G557" s="4" t="s">
        <v>25</v>
      </c>
      <c r="H557" s="209">
        <v>65000</v>
      </c>
      <c r="I557" s="4" t="s">
        <v>26</v>
      </c>
      <c r="J557" s="4" t="s">
        <v>695</v>
      </c>
      <c r="K557" s="192" t="s">
        <v>508</v>
      </c>
      <c r="L557" s="192" t="s">
        <v>508</v>
      </c>
      <c r="M557" s="3" t="s">
        <v>128</v>
      </c>
      <c r="N557" s="192" t="s">
        <v>508</v>
      </c>
      <c r="O557" s="5"/>
      <c r="P557" s="3" t="s">
        <v>116</v>
      </c>
      <c r="Q557" s="209">
        <v>65000</v>
      </c>
      <c r="R557" s="209">
        <v>0</v>
      </c>
      <c r="S557" s="3"/>
    </row>
    <row r="558" spans="2:19">
      <c r="B558" s="2" t="s">
        <v>1524</v>
      </c>
      <c r="C558" s="3" t="s">
        <v>333</v>
      </c>
      <c r="D558" s="3" t="s">
        <v>411</v>
      </c>
      <c r="E558" s="3" t="s">
        <v>1443</v>
      </c>
      <c r="F558" s="3" t="s">
        <v>1444</v>
      </c>
      <c r="G558" s="4" t="s">
        <v>25</v>
      </c>
      <c r="H558" s="209">
        <v>86784</v>
      </c>
      <c r="I558" s="4" t="s">
        <v>26</v>
      </c>
      <c r="J558" s="4" t="s">
        <v>695</v>
      </c>
      <c r="K558" s="192">
        <v>44713</v>
      </c>
      <c r="L558" s="192">
        <v>44743</v>
      </c>
      <c r="M558" s="3" t="s">
        <v>128</v>
      </c>
      <c r="N558" s="192">
        <v>44774</v>
      </c>
      <c r="O558" s="5"/>
      <c r="P558" s="3" t="s">
        <v>116</v>
      </c>
      <c r="Q558" s="209">
        <v>36460</v>
      </c>
      <c r="R558" s="209">
        <v>50324</v>
      </c>
      <c r="S558" s="3"/>
    </row>
    <row r="559" spans="2:19" ht="25.5">
      <c r="B559" s="2" t="s">
        <v>1525</v>
      </c>
      <c r="C559" s="3" t="s">
        <v>333</v>
      </c>
      <c r="D559" s="3" t="s">
        <v>22</v>
      </c>
      <c r="E559" s="3" t="s">
        <v>1445</v>
      </c>
      <c r="F559" s="3" t="s">
        <v>1446</v>
      </c>
      <c r="G559" s="4" t="s">
        <v>25</v>
      </c>
      <c r="H559" s="209">
        <v>67945.429999999993</v>
      </c>
      <c r="I559" s="4" t="s">
        <v>26</v>
      </c>
      <c r="J559" s="4" t="s">
        <v>695</v>
      </c>
      <c r="K559" s="192" t="s">
        <v>41</v>
      </c>
      <c r="L559" s="192" t="s">
        <v>41</v>
      </c>
      <c r="M559" s="3" t="s">
        <v>128</v>
      </c>
      <c r="N559" s="192" t="s">
        <v>41</v>
      </c>
      <c r="O559" s="207"/>
      <c r="P559" s="3" t="s">
        <v>138</v>
      </c>
      <c r="Q559" s="209">
        <v>67945.429999999993</v>
      </c>
      <c r="R559" s="209">
        <v>0</v>
      </c>
      <c r="S559" s="214"/>
    </row>
    <row r="560" spans="2:19" ht="25.5">
      <c r="B560" s="2" t="s">
        <v>1526</v>
      </c>
      <c r="C560" s="3" t="s">
        <v>333</v>
      </c>
      <c r="D560" s="3" t="s">
        <v>456</v>
      </c>
      <c r="E560" s="3" t="s">
        <v>1447</v>
      </c>
      <c r="F560" s="212" t="s">
        <v>1448</v>
      </c>
      <c r="G560" s="268" t="s">
        <v>25</v>
      </c>
      <c r="H560" s="209">
        <v>37000</v>
      </c>
      <c r="I560" s="4" t="s">
        <v>26</v>
      </c>
      <c r="J560" s="4" t="s">
        <v>695</v>
      </c>
      <c r="K560" s="192">
        <v>44621</v>
      </c>
      <c r="L560" s="224">
        <v>44651</v>
      </c>
      <c r="M560" s="3" t="s">
        <v>128</v>
      </c>
      <c r="N560" s="4" t="s">
        <v>459</v>
      </c>
      <c r="O560" s="5"/>
      <c r="P560" s="3" t="s">
        <v>138</v>
      </c>
      <c r="Q560" s="209">
        <v>37000</v>
      </c>
      <c r="R560" s="209">
        <v>0</v>
      </c>
      <c r="S560" s="3"/>
    </row>
    <row r="561" spans="2:19" ht="25.5">
      <c r="B561" s="2" t="s">
        <v>1527</v>
      </c>
      <c r="C561" s="3" t="s">
        <v>333</v>
      </c>
      <c r="D561" s="3" t="s">
        <v>411</v>
      </c>
      <c r="E561" s="3" t="s">
        <v>1449</v>
      </c>
      <c r="F561" s="3" t="s">
        <v>1450</v>
      </c>
      <c r="G561" s="225" t="s">
        <v>25</v>
      </c>
      <c r="H561" s="209">
        <v>20000</v>
      </c>
      <c r="I561" s="4" t="s">
        <v>26</v>
      </c>
      <c r="J561" s="4" t="s">
        <v>695</v>
      </c>
      <c r="K561" s="192">
        <v>44885</v>
      </c>
      <c r="L561" s="192">
        <v>44915</v>
      </c>
      <c r="M561" s="3" t="s">
        <v>128</v>
      </c>
      <c r="N561" s="4" t="s">
        <v>414</v>
      </c>
      <c r="O561" s="5"/>
      <c r="P561" s="3" t="s">
        <v>728</v>
      </c>
      <c r="Q561" s="209">
        <v>4000</v>
      </c>
      <c r="R561" s="209">
        <v>16000</v>
      </c>
      <c r="S561" s="3"/>
    </row>
    <row r="562" spans="2:19">
      <c r="B562" s="2" t="s">
        <v>1528</v>
      </c>
      <c r="C562" s="3" t="s">
        <v>333</v>
      </c>
      <c r="D562" s="3" t="s">
        <v>22</v>
      </c>
      <c r="E562" s="3" t="s">
        <v>1451</v>
      </c>
      <c r="F562" s="3" t="s">
        <v>1452</v>
      </c>
      <c r="G562" s="4" t="s">
        <v>25</v>
      </c>
      <c r="H562" s="209">
        <v>6000</v>
      </c>
      <c r="I562" s="4" t="s">
        <v>26</v>
      </c>
      <c r="J562" s="4" t="s">
        <v>695</v>
      </c>
      <c r="K562" s="192">
        <v>44564</v>
      </c>
      <c r="L562" s="192">
        <v>44584</v>
      </c>
      <c r="M562" s="3" t="s">
        <v>128</v>
      </c>
      <c r="N562" s="192"/>
      <c r="O562" s="207"/>
      <c r="P562" s="3" t="s">
        <v>728</v>
      </c>
      <c r="Q562" s="209">
        <v>6000</v>
      </c>
      <c r="R562" s="209">
        <v>0</v>
      </c>
      <c r="S562" s="214"/>
    </row>
    <row r="563" spans="2:19" ht="25.5">
      <c r="B563" s="2" t="s">
        <v>1529</v>
      </c>
      <c r="C563" s="3" t="s">
        <v>333</v>
      </c>
      <c r="D563" s="3" t="s">
        <v>411</v>
      </c>
      <c r="E563" s="3" t="s">
        <v>1453</v>
      </c>
      <c r="F563" s="3" t="s">
        <v>1454</v>
      </c>
      <c r="G563" s="225" t="s">
        <v>25</v>
      </c>
      <c r="H563" s="209">
        <v>3000</v>
      </c>
      <c r="I563" s="4" t="s">
        <v>26</v>
      </c>
      <c r="J563" s="4" t="s">
        <v>695</v>
      </c>
      <c r="K563" s="192">
        <v>44804</v>
      </c>
      <c r="L563" s="192">
        <v>44834</v>
      </c>
      <c r="M563" s="3" t="s">
        <v>128</v>
      </c>
      <c r="N563" s="4" t="s">
        <v>414</v>
      </c>
      <c r="O563" s="5"/>
      <c r="P563" s="3" t="s">
        <v>56</v>
      </c>
      <c r="Q563" s="209">
        <v>400</v>
      </c>
      <c r="R563" s="209">
        <v>2600</v>
      </c>
      <c r="S563" s="3"/>
    </row>
    <row r="564" spans="2:19" ht="63.75">
      <c r="B564" s="2" t="s">
        <v>1530</v>
      </c>
      <c r="C564" s="3" t="s">
        <v>333</v>
      </c>
      <c r="D564" s="3" t="s">
        <v>456</v>
      </c>
      <c r="E564" s="3" t="s">
        <v>1455</v>
      </c>
      <c r="F564" s="212" t="s">
        <v>1456</v>
      </c>
      <c r="G564" s="268" t="s">
        <v>25</v>
      </c>
      <c r="H564" s="209">
        <v>40000</v>
      </c>
      <c r="I564" s="4" t="s">
        <v>26</v>
      </c>
      <c r="J564" s="4" t="s">
        <v>695</v>
      </c>
      <c r="K564" s="192">
        <v>44804</v>
      </c>
      <c r="L564" s="192">
        <v>44834</v>
      </c>
      <c r="M564" s="3" t="s">
        <v>128</v>
      </c>
      <c r="N564" s="4" t="s">
        <v>414</v>
      </c>
      <c r="O564" s="5"/>
      <c r="P564" s="3" t="s">
        <v>138</v>
      </c>
      <c r="Q564" s="209">
        <v>40000</v>
      </c>
      <c r="R564" s="209">
        <v>0</v>
      </c>
      <c r="S564" s="3"/>
    </row>
    <row r="565" spans="2:19" ht="51">
      <c r="B565" s="2" t="s">
        <v>1531</v>
      </c>
      <c r="C565" s="3" t="s">
        <v>333</v>
      </c>
      <c r="D565" s="3" t="s">
        <v>456</v>
      </c>
      <c r="E565" s="3" t="s">
        <v>1457</v>
      </c>
      <c r="F565" s="212" t="s">
        <v>1458</v>
      </c>
      <c r="G565" s="268" t="s">
        <v>25</v>
      </c>
      <c r="H565" s="209">
        <v>15000</v>
      </c>
      <c r="I565" s="4" t="s">
        <v>26</v>
      </c>
      <c r="J565" s="4" t="s">
        <v>695</v>
      </c>
      <c r="K565" s="192">
        <v>44621</v>
      </c>
      <c r="L565" s="192">
        <v>44651</v>
      </c>
      <c r="M565" s="3" t="s">
        <v>128</v>
      </c>
      <c r="N565" s="4" t="s">
        <v>761</v>
      </c>
      <c r="O565" s="5" t="s">
        <v>1459</v>
      </c>
      <c r="P565" s="3" t="s">
        <v>138</v>
      </c>
      <c r="Q565" s="209">
        <v>15000</v>
      </c>
      <c r="R565" s="209">
        <v>0</v>
      </c>
      <c r="S565" s="3"/>
    </row>
    <row r="566" spans="2:19" ht="51">
      <c r="B566" s="2" t="s">
        <v>1532</v>
      </c>
      <c r="C566" s="3" t="s">
        <v>333</v>
      </c>
      <c r="D566" s="3" t="s">
        <v>456</v>
      </c>
      <c r="E566" s="3" t="s">
        <v>1460</v>
      </c>
      <c r="F566" s="212" t="s">
        <v>1458</v>
      </c>
      <c r="G566" s="268" t="s">
        <v>25</v>
      </c>
      <c r="H566" s="209">
        <v>15000</v>
      </c>
      <c r="I566" s="4" t="s">
        <v>26</v>
      </c>
      <c r="J566" s="4" t="s">
        <v>695</v>
      </c>
      <c r="K566" s="192">
        <v>44875</v>
      </c>
      <c r="L566" s="192">
        <v>44905</v>
      </c>
      <c r="M566" s="3" t="s">
        <v>128</v>
      </c>
      <c r="N566" s="4" t="s">
        <v>414</v>
      </c>
      <c r="O566" s="5" t="s">
        <v>1459</v>
      </c>
      <c r="P566" s="3" t="s">
        <v>138</v>
      </c>
      <c r="Q566" s="209">
        <v>0</v>
      </c>
      <c r="R566" s="209">
        <v>15000</v>
      </c>
      <c r="S566" s="3"/>
    </row>
    <row r="567" spans="2:19" ht="102">
      <c r="B567" s="2" t="s">
        <v>1533</v>
      </c>
      <c r="C567" s="3" t="s">
        <v>333</v>
      </c>
      <c r="D567" s="3" t="s">
        <v>406</v>
      </c>
      <c r="E567" s="3" t="s">
        <v>1461</v>
      </c>
      <c r="F567" s="3" t="s">
        <v>1462</v>
      </c>
      <c r="G567" s="4" t="s">
        <v>25</v>
      </c>
      <c r="H567" s="209">
        <v>35000</v>
      </c>
      <c r="I567" s="4" t="s">
        <v>26</v>
      </c>
      <c r="J567" s="4" t="s">
        <v>695</v>
      </c>
      <c r="K567" s="192">
        <v>44712</v>
      </c>
      <c r="L567" s="192">
        <v>44742</v>
      </c>
      <c r="M567" s="3" t="s">
        <v>128</v>
      </c>
      <c r="N567" s="4" t="s">
        <v>440</v>
      </c>
      <c r="O567" s="5"/>
      <c r="P567" s="3" t="s">
        <v>138</v>
      </c>
      <c r="Q567" s="209">
        <v>35000</v>
      </c>
      <c r="R567" s="209">
        <v>0</v>
      </c>
      <c r="S567" s="3"/>
    </row>
    <row r="568" spans="2:19" ht="25.5">
      <c r="B568" s="2" t="s">
        <v>1534</v>
      </c>
      <c r="C568" s="3" t="s">
        <v>333</v>
      </c>
      <c r="D568" s="3" t="s">
        <v>22</v>
      </c>
      <c r="E568" s="3" t="s">
        <v>1463</v>
      </c>
      <c r="F568" s="3" t="s">
        <v>1464</v>
      </c>
      <c r="G568" s="4" t="s">
        <v>25</v>
      </c>
      <c r="H568" s="209">
        <v>600</v>
      </c>
      <c r="I568" s="4" t="s">
        <v>26</v>
      </c>
      <c r="J568" s="4" t="s">
        <v>695</v>
      </c>
      <c r="K568" s="192" t="s">
        <v>41</v>
      </c>
      <c r="L568" s="192" t="s">
        <v>41</v>
      </c>
      <c r="M568" s="3" t="s">
        <v>28</v>
      </c>
      <c r="N568" s="192" t="s">
        <v>41</v>
      </c>
      <c r="O568" s="205"/>
      <c r="P568" s="3" t="s">
        <v>56</v>
      </c>
      <c r="Q568" s="209">
        <v>600</v>
      </c>
      <c r="R568" s="209">
        <v>0</v>
      </c>
      <c r="S568" s="214"/>
    </row>
    <row r="569" spans="2:19" ht="25.5">
      <c r="B569" s="2" t="s">
        <v>1535</v>
      </c>
      <c r="C569" s="3" t="s">
        <v>333</v>
      </c>
      <c r="D569" s="3" t="s">
        <v>22</v>
      </c>
      <c r="E569" s="3" t="s">
        <v>1465</v>
      </c>
      <c r="F569" s="3" t="s">
        <v>1466</v>
      </c>
      <c r="G569" s="4" t="s">
        <v>25</v>
      </c>
      <c r="H569" s="209">
        <v>130000</v>
      </c>
      <c r="I569" s="4" t="s">
        <v>26</v>
      </c>
      <c r="J569" s="4" t="s">
        <v>695</v>
      </c>
      <c r="K569" s="192">
        <v>44662</v>
      </c>
      <c r="L569" s="192">
        <v>44692</v>
      </c>
      <c r="M569" s="3" t="s">
        <v>28</v>
      </c>
      <c r="N569" s="192" t="s">
        <v>484</v>
      </c>
      <c r="O569" s="205"/>
      <c r="P569" s="3" t="s">
        <v>56</v>
      </c>
      <c r="Q569" s="209">
        <v>130000</v>
      </c>
      <c r="R569" s="209">
        <v>0</v>
      </c>
      <c r="S569" s="214"/>
    </row>
    <row r="570" spans="2:19">
      <c r="B570" s="2" t="s">
        <v>1759</v>
      </c>
      <c r="C570" s="3" t="s">
        <v>333</v>
      </c>
      <c r="D570" s="3" t="s">
        <v>505</v>
      </c>
      <c r="E570" s="3" t="s">
        <v>1467</v>
      </c>
      <c r="F570" s="3" t="s">
        <v>1468</v>
      </c>
      <c r="G570" s="4" t="s">
        <v>25</v>
      </c>
      <c r="H570" s="209">
        <v>2000</v>
      </c>
      <c r="I570" s="4" t="s">
        <v>26</v>
      </c>
      <c r="J570" s="4" t="s">
        <v>695</v>
      </c>
      <c r="K570" s="192" t="s">
        <v>1469</v>
      </c>
      <c r="L570" s="192" t="s">
        <v>1469</v>
      </c>
      <c r="M570" s="3" t="s">
        <v>28</v>
      </c>
      <c r="N570" s="192" t="s">
        <v>1469</v>
      </c>
      <c r="O570" s="5" t="s">
        <v>1376</v>
      </c>
      <c r="P570" s="3" t="s">
        <v>116</v>
      </c>
      <c r="Q570" s="209">
        <v>2000</v>
      </c>
      <c r="R570" s="209">
        <v>0</v>
      </c>
      <c r="S570" s="3"/>
    </row>
    <row r="571" spans="2:19" ht="76.5">
      <c r="B571" s="2" t="s">
        <v>1760</v>
      </c>
      <c r="C571" s="3" t="s">
        <v>333</v>
      </c>
      <c r="D571" s="3" t="s">
        <v>493</v>
      </c>
      <c r="E571" s="3" t="s">
        <v>1470</v>
      </c>
      <c r="F571" s="3" t="s">
        <v>1471</v>
      </c>
      <c r="G571" s="4" t="s">
        <v>25</v>
      </c>
      <c r="H571" s="209">
        <v>12000</v>
      </c>
      <c r="I571" s="4" t="s">
        <v>26</v>
      </c>
      <c r="J571" s="4" t="s">
        <v>695</v>
      </c>
      <c r="K571" s="192">
        <v>44651</v>
      </c>
      <c r="L571" s="192">
        <v>44681</v>
      </c>
      <c r="M571" s="3" t="s">
        <v>128</v>
      </c>
      <c r="N571" s="4" t="s">
        <v>1472</v>
      </c>
      <c r="O571" s="5"/>
      <c r="P571" s="3" t="s">
        <v>728</v>
      </c>
      <c r="Q571" s="209">
        <v>12000</v>
      </c>
      <c r="R571" s="209">
        <v>0</v>
      </c>
      <c r="S571" s="3"/>
    </row>
    <row r="572" spans="2:19" ht="63.75">
      <c r="B572" s="2" t="s">
        <v>1864</v>
      </c>
      <c r="C572" s="3" t="s">
        <v>333</v>
      </c>
      <c r="D572" s="3" t="s">
        <v>456</v>
      </c>
      <c r="E572" s="3" t="s">
        <v>457</v>
      </c>
      <c r="F572" s="267" t="s">
        <v>458</v>
      </c>
      <c r="G572" s="268" t="s">
        <v>25</v>
      </c>
      <c r="H572" s="209">
        <v>6000</v>
      </c>
      <c r="I572" s="4" t="s">
        <v>26</v>
      </c>
      <c r="J572" s="4" t="s">
        <v>695</v>
      </c>
      <c r="K572" s="192">
        <v>44591</v>
      </c>
      <c r="L572" s="224">
        <v>44651</v>
      </c>
      <c r="M572" s="3" t="s">
        <v>28</v>
      </c>
      <c r="N572" s="4" t="s">
        <v>459</v>
      </c>
      <c r="O572" s="5" t="s">
        <v>460</v>
      </c>
      <c r="P572" s="3" t="s">
        <v>151</v>
      </c>
      <c r="Q572" s="209">
        <v>6000</v>
      </c>
      <c r="R572" s="209">
        <v>0</v>
      </c>
      <c r="S572" s="3"/>
    </row>
    <row r="573" spans="2:19" ht="76.5">
      <c r="B573" s="2" t="s">
        <v>1865</v>
      </c>
      <c r="C573" s="3" t="s">
        <v>333</v>
      </c>
      <c r="D573" s="3" t="s">
        <v>456</v>
      </c>
      <c r="E573" s="3" t="s">
        <v>516</v>
      </c>
      <c r="F573" s="267" t="s">
        <v>517</v>
      </c>
      <c r="G573" s="268" t="s">
        <v>25</v>
      </c>
      <c r="H573" s="209">
        <v>75000</v>
      </c>
      <c r="I573" s="4" t="s">
        <v>26</v>
      </c>
      <c r="J573" s="4" t="s">
        <v>695</v>
      </c>
      <c r="K573" s="192">
        <v>44591</v>
      </c>
      <c r="L573" s="192">
        <v>44651</v>
      </c>
      <c r="M573" s="3" t="s">
        <v>28</v>
      </c>
      <c r="N573" s="4" t="s">
        <v>459</v>
      </c>
      <c r="O573" s="5" t="s">
        <v>460</v>
      </c>
      <c r="P573" s="3" t="s">
        <v>56</v>
      </c>
      <c r="Q573" s="209">
        <v>75000</v>
      </c>
      <c r="R573" s="209">
        <v>0</v>
      </c>
      <c r="S573" s="3"/>
    </row>
    <row r="574" spans="2:19" ht="38.25">
      <c r="B574" s="2" t="s">
        <v>1866</v>
      </c>
      <c r="C574" s="3" t="s">
        <v>333</v>
      </c>
      <c r="D574" s="3" t="s">
        <v>456</v>
      </c>
      <c r="E574" s="3" t="s">
        <v>518</v>
      </c>
      <c r="F574" s="267" t="s">
        <v>519</v>
      </c>
      <c r="G574" s="268" t="s">
        <v>25</v>
      </c>
      <c r="H574" s="209">
        <v>2000</v>
      </c>
      <c r="I574" s="4" t="s">
        <v>26</v>
      </c>
      <c r="J574" s="4" t="s">
        <v>695</v>
      </c>
      <c r="K574" s="192">
        <v>44774</v>
      </c>
      <c r="L574" s="192">
        <v>44834</v>
      </c>
      <c r="M574" s="3" t="s">
        <v>28</v>
      </c>
      <c r="N574" s="4" t="s">
        <v>414</v>
      </c>
      <c r="O574" s="5" t="s">
        <v>460</v>
      </c>
      <c r="P574" s="3" t="s">
        <v>151</v>
      </c>
      <c r="Q574" s="209">
        <v>2000</v>
      </c>
      <c r="R574" s="209">
        <v>0</v>
      </c>
      <c r="S574" s="3"/>
    </row>
    <row r="575" spans="2:19" ht="25.5">
      <c r="B575" s="2" t="s">
        <v>1867</v>
      </c>
      <c r="C575" s="3" t="s">
        <v>333</v>
      </c>
      <c r="D575" s="3" t="s">
        <v>456</v>
      </c>
      <c r="E575" s="3" t="s">
        <v>520</v>
      </c>
      <c r="F575" s="267" t="s">
        <v>521</v>
      </c>
      <c r="G575" s="268" t="s">
        <v>25</v>
      </c>
      <c r="H575" s="209">
        <v>30000</v>
      </c>
      <c r="I575" s="4" t="s">
        <v>26</v>
      </c>
      <c r="J575" s="4" t="s">
        <v>695</v>
      </c>
      <c r="K575" s="192">
        <v>44774</v>
      </c>
      <c r="L575" s="192">
        <v>44834</v>
      </c>
      <c r="M575" s="3" t="s">
        <v>28</v>
      </c>
      <c r="N575" s="4" t="s">
        <v>414</v>
      </c>
      <c r="O575" s="5" t="s">
        <v>460</v>
      </c>
      <c r="P575" s="3" t="s">
        <v>151</v>
      </c>
      <c r="Q575" s="209">
        <v>6000</v>
      </c>
      <c r="R575" s="209">
        <v>24000</v>
      </c>
      <c r="S575" s="3"/>
    </row>
    <row r="576" spans="2:19" ht="38.25">
      <c r="B576" s="2" t="s">
        <v>1868</v>
      </c>
      <c r="C576" s="3" t="s">
        <v>333</v>
      </c>
      <c r="D576" s="3" t="s">
        <v>456</v>
      </c>
      <c r="E576" s="3" t="s">
        <v>522</v>
      </c>
      <c r="F576" s="267" t="s">
        <v>523</v>
      </c>
      <c r="G576" s="268" t="s">
        <v>25</v>
      </c>
      <c r="H576" s="209">
        <v>10000</v>
      </c>
      <c r="I576" s="4" t="s">
        <v>26</v>
      </c>
      <c r="J576" s="4" t="s">
        <v>695</v>
      </c>
      <c r="K576" s="192">
        <v>44774</v>
      </c>
      <c r="L576" s="192">
        <v>44834</v>
      </c>
      <c r="M576" s="3" t="s">
        <v>28</v>
      </c>
      <c r="N576" s="4" t="s">
        <v>414</v>
      </c>
      <c r="O576" s="5" t="s">
        <v>460</v>
      </c>
      <c r="P576" s="3" t="s">
        <v>151</v>
      </c>
      <c r="Q576" s="209">
        <v>10000</v>
      </c>
      <c r="R576" s="209">
        <v>0</v>
      </c>
      <c r="S576" s="3"/>
    </row>
    <row r="577" spans="2:20" ht="38.25">
      <c r="B577" s="2" t="s">
        <v>1869</v>
      </c>
      <c r="C577" s="3" t="s">
        <v>333</v>
      </c>
      <c r="D577" s="3" t="s">
        <v>456</v>
      </c>
      <c r="E577" s="3" t="s">
        <v>524</v>
      </c>
      <c r="F577" s="212" t="s">
        <v>525</v>
      </c>
      <c r="G577" s="268" t="s">
        <v>25</v>
      </c>
      <c r="H577" s="209">
        <v>5000</v>
      </c>
      <c r="I577" s="4" t="s">
        <v>26</v>
      </c>
      <c r="J577" s="4" t="s">
        <v>695</v>
      </c>
      <c r="K577" s="192">
        <v>44774</v>
      </c>
      <c r="L577" s="192">
        <v>44834</v>
      </c>
      <c r="M577" s="3" t="s">
        <v>28</v>
      </c>
      <c r="N577" s="4" t="s">
        <v>414</v>
      </c>
      <c r="O577" s="5" t="s">
        <v>460</v>
      </c>
      <c r="P577" s="3" t="s">
        <v>151</v>
      </c>
      <c r="Q577" s="209">
        <v>5000</v>
      </c>
      <c r="R577" s="209">
        <v>0</v>
      </c>
      <c r="S577" s="3"/>
    </row>
    <row r="578" spans="2:20">
      <c r="B578" s="250"/>
      <c r="C578" s="250"/>
      <c r="D578" s="250"/>
      <c r="E578" s="252" t="s">
        <v>616</v>
      </c>
      <c r="F578" s="252"/>
      <c r="G578" s="252"/>
      <c r="H578" s="251">
        <f>SUM(H507:H577)</f>
        <v>2457342.08</v>
      </c>
      <c r="I578" s="252"/>
      <c r="J578" s="252"/>
      <c r="K578" s="252"/>
      <c r="L578" s="252"/>
      <c r="M578" s="252"/>
      <c r="N578" s="253"/>
      <c r="O578" s="252"/>
      <c r="P578" s="252"/>
      <c r="Q578" s="251">
        <f>SUM(Q507:Q577)</f>
        <v>2207218.08</v>
      </c>
      <c r="R578" s="251">
        <f>SUM(R507:R577)</f>
        <v>250124</v>
      </c>
      <c r="S578" s="252"/>
      <c r="T578" s="300"/>
    </row>
    <row r="579" spans="2:20">
      <c r="H579" s="181"/>
    </row>
    <row r="581" spans="2:20" ht="15.75">
      <c r="C581" s="261" t="s">
        <v>1536</v>
      </c>
      <c r="D581" s="262"/>
      <c r="E581" s="262" t="s">
        <v>618</v>
      </c>
    </row>
    <row r="582" spans="2:20" ht="25.5">
      <c r="B582" s="2" t="s">
        <v>1547</v>
      </c>
      <c r="C582" s="3" t="s">
        <v>619</v>
      </c>
      <c r="D582" s="3" t="s">
        <v>102</v>
      </c>
      <c r="E582" s="208" t="s">
        <v>1537</v>
      </c>
      <c r="F582" s="3" t="s">
        <v>1538</v>
      </c>
      <c r="G582" s="211" t="s">
        <v>105</v>
      </c>
      <c r="H582" s="209">
        <v>60000</v>
      </c>
      <c r="I582" s="4" t="s">
        <v>26</v>
      </c>
      <c r="J582" s="4" t="s">
        <v>695</v>
      </c>
      <c r="K582" s="192">
        <v>44666</v>
      </c>
      <c r="L582" s="192">
        <v>44696</v>
      </c>
      <c r="M582" s="3" t="s">
        <v>128</v>
      </c>
      <c r="N582" s="192" t="s">
        <v>122</v>
      </c>
      <c r="O582" s="210"/>
      <c r="P582" s="3" t="s">
        <v>56</v>
      </c>
      <c r="Q582" s="209">
        <v>60000</v>
      </c>
      <c r="R582" s="209">
        <v>0</v>
      </c>
      <c r="S582" s="214">
        <v>0</v>
      </c>
    </row>
    <row r="583" spans="2:20" ht="25.5">
      <c r="B583" s="2" t="s">
        <v>1548</v>
      </c>
      <c r="C583" s="3" t="s">
        <v>619</v>
      </c>
      <c r="D583" s="3" t="s">
        <v>102</v>
      </c>
      <c r="E583" s="3" t="s">
        <v>1539</v>
      </c>
      <c r="F583" s="3" t="s">
        <v>1540</v>
      </c>
      <c r="G583" s="211" t="s">
        <v>105</v>
      </c>
      <c r="H583" s="209">
        <v>50000</v>
      </c>
      <c r="I583" s="4" t="s">
        <v>26</v>
      </c>
      <c r="J583" s="4" t="s">
        <v>695</v>
      </c>
      <c r="K583" s="192">
        <v>44666</v>
      </c>
      <c r="L583" s="192">
        <v>44696</v>
      </c>
      <c r="M583" s="3" t="s">
        <v>28</v>
      </c>
      <c r="N583" s="192" t="s">
        <v>106</v>
      </c>
      <c r="O583" s="210"/>
      <c r="P583" s="3" t="s">
        <v>227</v>
      </c>
      <c r="Q583" s="209">
        <v>50000</v>
      </c>
      <c r="R583" s="209">
        <v>0</v>
      </c>
      <c r="S583" s="214">
        <v>0</v>
      </c>
    </row>
    <row r="584" spans="2:20" ht="38.25">
      <c r="B584" s="2" t="s">
        <v>1549</v>
      </c>
      <c r="C584" s="3" t="s">
        <v>619</v>
      </c>
      <c r="D584" s="3" t="s">
        <v>102</v>
      </c>
      <c r="E584" s="3" t="s">
        <v>1541</v>
      </c>
      <c r="F584" s="3" t="s">
        <v>1542</v>
      </c>
      <c r="G584" s="4" t="s">
        <v>105</v>
      </c>
      <c r="H584" s="209">
        <v>250000</v>
      </c>
      <c r="I584" s="4" t="s">
        <v>26</v>
      </c>
      <c r="J584" s="4" t="s">
        <v>695</v>
      </c>
      <c r="K584" s="192">
        <v>44591</v>
      </c>
      <c r="L584" s="192">
        <v>44621</v>
      </c>
      <c r="M584" s="3" t="s">
        <v>28</v>
      </c>
      <c r="N584" s="192" t="s">
        <v>226</v>
      </c>
      <c r="O584" s="210"/>
      <c r="P584" s="3" t="s">
        <v>227</v>
      </c>
      <c r="Q584" s="209">
        <v>250000</v>
      </c>
      <c r="R584" s="209">
        <v>0</v>
      </c>
      <c r="S584" s="214">
        <v>0</v>
      </c>
    </row>
    <row r="585" spans="2:20" ht="25.5">
      <c r="B585" s="2" t="s">
        <v>1550</v>
      </c>
      <c r="C585" s="3" t="s">
        <v>619</v>
      </c>
      <c r="D585" s="3" t="s">
        <v>102</v>
      </c>
      <c r="E585" s="208" t="s">
        <v>1543</v>
      </c>
      <c r="F585" s="212" t="s">
        <v>1544</v>
      </c>
      <c r="G585" s="217" t="s">
        <v>105</v>
      </c>
      <c r="H585" s="209">
        <v>25000</v>
      </c>
      <c r="I585" s="4" t="s">
        <v>26</v>
      </c>
      <c r="J585" s="4" t="s">
        <v>695</v>
      </c>
      <c r="K585" s="192">
        <v>44666</v>
      </c>
      <c r="L585" s="192">
        <v>44696</v>
      </c>
      <c r="M585" s="3" t="s">
        <v>128</v>
      </c>
      <c r="N585" s="192" t="s">
        <v>122</v>
      </c>
      <c r="O585" s="210"/>
      <c r="P585" s="3" t="s">
        <v>227</v>
      </c>
      <c r="Q585" s="209">
        <v>25000</v>
      </c>
      <c r="R585" s="209">
        <v>0</v>
      </c>
      <c r="S585" s="214">
        <v>0</v>
      </c>
    </row>
    <row r="586" spans="2:20" ht="25.5">
      <c r="B586" s="2" t="s">
        <v>1551</v>
      </c>
      <c r="C586" s="3" t="s">
        <v>619</v>
      </c>
      <c r="D586" s="3" t="s">
        <v>22</v>
      </c>
      <c r="E586" s="198" t="s">
        <v>1545</v>
      </c>
      <c r="F586" s="198" t="s">
        <v>1546</v>
      </c>
      <c r="G586" s="199" t="s">
        <v>25</v>
      </c>
      <c r="H586" s="200">
        <v>300000</v>
      </c>
      <c r="I586" s="4" t="s">
        <v>26</v>
      </c>
      <c r="J586" s="4" t="s">
        <v>695</v>
      </c>
      <c r="K586" s="192" t="s">
        <v>41</v>
      </c>
      <c r="L586" s="204" t="s">
        <v>41</v>
      </c>
      <c r="M586" s="3" t="s">
        <v>28</v>
      </c>
      <c r="N586" s="204" t="s">
        <v>41</v>
      </c>
      <c r="O586" s="207"/>
      <c r="P586" s="3" t="s">
        <v>151</v>
      </c>
      <c r="Q586" s="200">
        <v>300000</v>
      </c>
      <c r="R586" s="200">
        <v>0</v>
      </c>
      <c r="S586" s="3">
        <v>0</v>
      </c>
    </row>
    <row r="587" spans="2:20" ht="25.5">
      <c r="B587" s="2" t="s">
        <v>1875</v>
      </c>
      <c r="C587" s="3" t="s">
        <v>619</v>
      </c>
      <c r="D587" s="3" t="s">
        <v>102</v>
      </c>
      <c r="E587" s="208" t="s">
        <v>634</v>
      </c>
      <c r="F587" s="212" t="s">
        <v>635</v>
      </c>
      <c r="G587" s="217" t="s">
        <v>105</v>
      </c>
      <c r="H587" s="209">
        <v>350000</v>
      </c>
      <c r="I587" s="4" t="s">
        <v>26</v>
      </c>
      <c r="J587" s="4" t="s">
        <v>695</v>
      </c>
      <c r="K587" s="192">
        <v>44592</v>
      </c>
      <c r="L587" s="192">
        <v>44652</v>
      </c>
      <c r="M587" s="3" t="s">
        <v>28</v>
      </c>
      <c r="N587" s="192" t="s">
        <v>122</v>
      </c>
      <c r="O587" s="210"/>
      <c r="P587" s="3" t="s">
        <v>227</v>
      </c>
      <c r="Q587" s="209">
        <v>350000</v>
      </c>
      <c r="R587" s="209">
        <v>0</v>
      </c>
      <c r="S587" s="214">
        <v>0</v>
      </c>
    </row>
    <row r="588" spans="2:20">
      <c r="B588" s="250"/>
      <c r="C588" s="250"/>
      <c r="D588" s="250"/>
      <c r="E588" s="252" t="s">
        <v>651</v>
      </c>
      <c r="F588" s="252"/>
      <c r="G588" s="252"/>
      <c r="H588" s="251">
        <f>SUM(H582:H587)</f>
        <v>1035000</v>
      </c>
      <c r="I588" s="252"/>
      <c r="J588" s="252"/>
      <c r="K588" s="252"/>
      <c r="L588" s="252"/>
      <c r="M588" s="252"/>
      <c r="N588" s="253"/>
      <c r="O588" s="252"/>
      <c r="P588" s="252"/>
      <c r="Q588" s="251">
        <f>SUM(Q582:Q587)</f>
        <v>1035000</v>
      </c>
      <c r="R588" s="251">
        <f>SUM(R582:R587)</f>
        <v>0</v>
      </c>
      <c r="S588" s="299">
        <f>SUM(S582:S587)</f>
        <v>0</v>
      </c>
    </row>
    <row r="591" spans="2:20" ht="18">
      <c r="C591" s="286" t="s">
        <v>1552</v>
      </c>
      <c r="D591" s="287"/>
      <c r="E591" s="287" t="s">
        <v>653</v>
      </c>
    </row>
    <row r="593" spans="2:19" ht="15.75">
      <c r="C593" s="261" t="s">
        <v>1553</v>
      </c>
      <c r="D593" s="262"/>
      <c r="E593" s="277" t="s">
        <v>20</v>
      </c>
    </row>
    <row r="594" spans="2:19" ht="25.5">
      <c r="B594" s="4" t="s">
        <v>1579</v>
      </c>
      <c r="C594" s="3" t="s">
        <v>21</v>
      </c>
      <c r="D594" s="3" t="s">
        <v>655</v>
      </c>
      <c r="E594" s="189" t="s">
        <v>1554</v>
      </c>
      <c r="F594" s="3" t="s">
        <v>1555</v>
      </c>
      <c r="G594" s="190" t="s">
        <v>25</v>
      </c>
      <c r="H594" s="209">
        <v>10000</v>
      </c>
      <c r="I594" s="4" t="s">
        <v>658</v>
      </c>
      <c r="J594" s="4" t="s">
        <v>695</v>
      </c>
      <c r="K594" s="192" t="s">
        <v>465</v>
      </c>
      <c r="L594" s="192" t="s">
        <v>465</v>
      </c>
      <c r="M594" s="3" t="s">
        <v>128</v>
      </c>
      <c r="N594" s="190" t="s">
        <v>659</v>
      </c>
      <c r="O594" s="5" t="s">
        <v>847</v>
      </c>
      <c r="P594" s="3" t="s">
        <v>129</v>
      </c>
      <c r="Q594" s="209">
        <v>10000</v>
      </c>
      <c r="R594" s="209">
        <v>0</v>
      </c>
      <c r="S594" s="3">
        <v>0</v>
      </c>
    </row>
    <row r="595" spans="2:19" ht="25.5">
      <c r="B595" s="4" t="s">
        <v>1580</v>
      </c>
      <c r="C595" s="3" t="s">
        <v>21</v>
      </c>
      <c r="D595" s="3" t="s">
        <v>655</v>
      </c>
      <c r="E595" s="189" t="s">
        <v>1556</v>
      </c>
      <c r="F595" s="3" t="s">
        <v>1557</v>
      </c>
      <c r="G595" s="190" t="s">
        <v>1558</v>
      </c>
      <c r="H595" s="209">
        <v>53800</v>
      </c>
      <c r="I595" s="4" t="s">
        <v>658</v>
      </c>
      <c r="J595" s="4" t="s">
        <v>695</v>
      </c>
      <c r="K595" s="192">
        <v>44687</v>
      </c>
      <c r="L595" s="192">
        <v>44713</v>
      </c>
      <c r="M595" s="3" t="s">
        <v>128</v>
      </c>
      <c r="N595" s="190" t="s">
        <v>1560</v>
      </c>
      <c r="O595" s="193"/>
      <c r="P595" s="3" t="s">
        <v>129</v>
      </c>
      <c r="Q595" s="209">
        <v>53800</v>
      </c>
      <c r="R595" s="209">
        <v>0</v>
      </c>
      <c r="S595" s="3">
        <v>0</v>
      </c>
    </row>
    <row r="596" spans="2:19">
      <c r="B596" s="4" t="s">
        <v>1581</v>
      </c>
      <c r="C596" s="3" t="s">
        <v>21</v>
      </c>
      <c r="D596" s="3" t="s">
        <v>655</v>
      </c>
      <c r="E596" s="189" t="s">
        <v>1559</v>
      </c>
      <c r="F596" s="3" t="s">
        <v>175</v>
      </c>
      <c r="G596" s="4" t="s">
        <v>105</v>
      </c>
      <c r="H596" s="209">
        <v>6000</v>
      </c>
      <c r="I596" s="4" t="s">
        <v>658</v>
      </c>
      <c r="J596" s="4" t="s">
        <v>695</v>
      </c>
      <c r="K596" s="192">
        <v>44743</v>
      </c>
      <c r="L596" s="192">
        <v>44773</v>
      </c>
      <c r="M596" s="3" t="s">
        <v>128</v>
      </c>
      <c r="N596" s="190" t="s">
        <v>1560</v>
      </c>
      <c r="O596" s="193" t="s">
        <v>1561</v>
      </c>
      <c r="P596" s="3" t="s">
        <v>108</v>
      </c>
      <c r="Q596" s="209">
        <v>6000</v>
      </c>
      <c r="R596" s="209">
        <v>0</v>
      </c>
      <c r="S596" s="3">
        <v>0</v>
      </c>
    </row>
    <row r="597" spans="2:19">
      <c r="B597" s="4" t="s">
        <v>1582</v>
      </c>
      <c r="C597" s="3" t="s">
        <v>21</v>
      </c>
      <c r="D597" s="3" t="s">
        <v>655</v>
      </c>
      <c r="E597" s="3" t="s">
        <v>1562</v>
      </c>
      <c r="F597" s="3" t="s">
        <v>1563</v>
      </c>
      <c r="G597" s="4" t="s">
        <v>105</v>
      </c>
      <c r="H597" s="209">
        <v>40000</v>
      </c>
      <c r="I597" s="4" t="s">
        <v>658</v>
      </c>
      <c r="J597" s="4" t="s">
        <v>695</v>
      </c>
      <c r="K597" s="192">
        <v>44742</v>
      </c>
      <c r="L597" s="192">
        <v>44773</v>
      </c>
      <c r="M597" s="3" t="s">
        <v>128</v>
      </c>
      <c r="N597" s="190" t="s">
        <v>1560</v>
      </c>
      <c r="O597" s="193" t="s">
        <v>1561</v>
      </c>
      <c r="P597" s="3" t="s">
        <v>108</v>
      </c>
      <c r="Q597" s="209">
        <v>40000</v>
      </c>
      <c r="R597" s="209">
        <v>0</v>
      </c>
      <c r="S597" s="3">
        <v>0</v>
      </c>
    </row>
    <row r="598" spans="2:19">
      <c r="B598" s="4" t="s">
        <v>1583</v>
      </c>
      <c r="C598" s="3" t="s">
        <v>21</v>
      </c>
      <c r="D598" s="3" t="s">
        <v>655</v>
      </c>
      <c r="E598" s="3" t="s">
        <v>1564</v>
      </c>
      <c r="F598" s="3" t="s">
        <v>1565</v>
      </c>
      <c r="G598" s="4" t="s">
        <v>105</v>
      </c>
      <c r="H598" s="209">
        <v>40000</v>
      </c>
      <c r="I598" s="4" t="s">
        <v>658</v>
      </c>
      <c r="J598" s="4" t="s">
        <v>695</v>
      </c>
      <c r="K598" s="192">
        <v>44773</v>
      </c>
      <c r="L598" s="192">
        <v>44804</v>
      </c>
      <c r="M598" s="3" t="s">
        <v>128</v>
      </c>
      <c r="N598" s="190" t="s">
        <v>1898</v>
      </c>
      <c r="O598" s="193" t="s">
        <v>1561</v>
      </c>
      <c r="P598" s="3" t="s">
        <v>108</v>
      </c>
      <c r="Q598" s="209">
        <v>40000</v>
      </c>
      <c r="R598" s="209">
        <v>0</v>
      </c>
      <c r="S598" s="3">
        <v>0</v>
      </c>
    </row>
    <row r="599" spans="2:19" ht="51">
      <c r="B599" s="4" t="s">
        <v>1584</v>
      </c>
      <c r="C599" s="3" t="s">
        <v>21</v>
      </c>
      <c r="D599" s="3" t="s">
        <v>655</v>
      </c>
      <c r="E599" s="194" t="s">
        <v>1924</v>
      </c>
      <c r="F599" s="189" t="s">
        <v>1571</v>
      </c>
      <c r="G599" s="190" t="s">
        <v>436</v>
      </c>
      <c r="H599" s="209">
        <v>48000</v>
      </c>
      <c r="I599" s="4" t="s">
        <v>658</v>
      </c>
      <c r="J599" s="4" t="s">
        <v>695</v>
      </c>
      <c r="K599" s="192">
        <v>44686</v>
      </c>
      <c r="L599" s="192">
        <v>44742</v>
      </c>
      <c r="M599" s="3" t="s">
        <v>128</v>
      </c>
      <c r="N599" s="190" t="s">
        <v>1560</v>
      </c>
      <c r="O599" s="193"/>
      <c r="P599" s="3" t="s">
        <v>108</v>
      </c>
      <c r="Q599" s="209">
        <v>48000</v>
      </c>
      <c r="R599" s="209">
        <v>0</v>
      </c>
      <c r="S599" s="3">
        <v>0</v>
      </c>
    </row>
    <row r="600" spans="2:19" ht="38.25">
      <c r="B600" s="4" t="s">
        <v>1585</v>
      </c>
      <c r="C600" s="3" t="s">
        <v>21</v>
      </c>
      <c r="D600" s="3" t="s">
        <v>655</v>
      </c>
      <c r="E600" s="3" t="s">
        <v>1572</v>
      </c>
      <c r="F600" s="3" t="s">
        <v>1573</v>
      </c>
      <c r="G600" s="190" t="s">
        <v>25</v>
      </c>
      <c r="H600" s="209">
        <v>45000</v>
      </c>
      <c r="I600" s="4" t="s">
        <v>658</v>
      </c>
      <c r="J600" s="4" t="s">
        <v>695</v>
      </c>
      <c r="K600" s="192" t="s">
        <v>41</v>
      </c>
      <c r="L600" s="192" t="s">
        <v>465</v>
      </c>
      <c r="M600" s="3" t="s">
        <v>28</v>
      </c>
      <c r="N600" s="190" t="s">
        <v>659</v>
      </c>
      <c r="O600" s="5" t="s">
        <v>1574</v>
      </c>
      <c r="P600" s="3" t="s">
        <v>56</v>
      </c>
      <c r="Q600" s="209">
        <v>45000</v>
      </c>
      <c r="R600" s="209">
        <v>0</v>
      </c>
      <c r="S600" s="3">
        <v>0</v>
      </c>
    </row>
    <row r="601" spans="2:19" ht="38.25">
      <c r="B601" s="4" t="s">
        <v>1586</v>
      </c>
      <c r="C601" s="3" t="s">
        <v>21</v>
      </c>
      <c r="D601" s="3" t="s">
        <v>655</v>
      </c>
      <c r="E601" s="195" t="s">
        <v>1749</v>
      </c>
      <c r="F601" s="182" t="s">
        <v>1573</v>
      </c>
      <c r="G601" s="196" t="s">
        <v>670</v>
      </c>
      <c r="H601" s="288">
        <v>24000</v>
      </c>
      <c r="I601" s="4" t="s">
        <v>658</v>
      </c>
      <c r="J601" s="4" t="s">
        <v>695</v>
      </c>
      <c r="K601" s="192">
        <v>44590</v>
      </c>
      <c r="L601" s="192">
        <v>44620</v>
      </c>
      <c r="M601" s="3" t="s">
        <v>28</v>
      </c>
      <c r="N601" s="190" t="s">
        <v>486</v>
      </c>
      <c r="O601" s="5" t="s">
        <v>1574</v>
      </c>
      <c r="P601" s="3" t="s">
        <v>169</v>
      </c>
      <c r="Q601" s="209">
        <v>24000</v>
      </c>
      <c r="R601" s="209">
        <v>0</v>
      </c>
      <c r="S601" s="3">
        <v>0</v>
      </c>
    </row>
    <row r="602" spans="2:19" ht="25.5">
      <c r="B602" s="4" t="s">
        <v>1587</v>
      </c>
      <c r="C602" s="3" t="s">
        <v>21</v>
      </c>
      <c r="D602" s="3" t="s">
        <v>655</v>
      </c>
      <c r="E602" s="3" t="s">
        <v>1575</v>
      </c>
      <c r="F602" s="3" t="s">
        <v>1576</v>
      </c>
      <c r="G602" s="190" t="s">
        <v>25</v>
      </c>
      <c r="H602" s="209">
        <v>30000</v>
      </c>
      <c r="I602" s="4" t="s">
        <v>658</v>
      </c>
      <c r="J602" s="4" t="s">
        <v>695</v>
      </c>
      <c r="K602" s="192" t="s">
        <v>41</v>
      </c>
      <c r="L602" s="192" t="s">
        <v>465</v>
      </c>
      <c r="M602" s="3" t="s">
        <v>28</v>
      </c>
      <c r="N602" s="190" t="s">
        <v>659</v>
      </c>
      <c r="O602" s="5" t="s">
        <v>1574</v>
      </c>
      <c r="P602" s="3" t="s">
        <v>108</v>
      </c>
      <c r="Q602" s="209">
        <v>30000</v>
      </c>
      <c r="R602" s="209">
        <v>0</v>
      </c>
      <c r="S602" s="3">
        <v>0</v>
      </c>
    </row>
    <row r="603" spans="2:19" ht="25.5">
      <c r="B603" s="4" t="s">
        <v>1588</v>
      </c>
      <c r="C603" s="3" t="s">
        <v>21</v>
      </c>
      <c r="D603" s="3" t="s">
        <v>655</v>
      </c>
      <c r="E603" s="189" t="s">
        <v>1577</v>
      </c>
      <c r="F603" s="3" t="s">
        <v>1578</v>
      </c>
      <c r="G603" s="190" t="s">
        <v>25</v>
      </c>
      <c r="H603" s="209">
        <v>30000</v>
      </c>
      <c r="I603" s="4" t="s">
        <v>658</v>
      </c>
      <c r="J603" s="4" t="s">
        <v>695</v>
      </c>
      <c r="K603" s="192" t="s">
        <v>465</v>
      </c>
      <c r="L603" s="192" t="s">
        <v>465</v>
      </c>
      <c r="M603" s="3" t="s">
        <v>128</v>
      </c>
      <c r="N603" s="190" t="s">
        <v>659</v>
      </c>
      <c r="O603" s="193"/>
      <c r="P603" s="3" t="s">
        <v>108</v>
      </c>
      <c r="Q603" s="209">
        <v>30000</v>
      </c>
      <c r="R603" s="209">
        <v>0</v>
      </c>
      <c r="S603" s="3">
        <v>0</v>
      </c>
    </row>
    <row r="604" spans="2:19">
      <c r="B604" s="4" t="s">
        <v>1819</v>
      </c>
      <c r="C604" s="3" t="s">
        <v>21</v>
      </c>
      <c r="D604" s="3" t="s">
        <v>655</v>
      </c>
      <c r="E604" s="189" t="s">
        <v>1820</v>
      </c>
      <c r="F604" s="3" t="s">
        <v>1821</v>
      </c>
      <c r="G604" s="190" t="s">
        <v>210</v>
      </c>
      <c r="H604" s="209">
        <v>6000</v>
      </c>
      <c r="I604" s="4" t="s">
        <v>658</v>
      </c>
      <c r="J604" s="4" t="s">
        <v>695</v>
      </c>
      <c r="K604" s="192">
        <v>44690</v>
      </c>
      <c r="L604" s="192">
        <v>44773</v>
      </c>
      <c r="M604" s="3" t="s">
        <v>128</v>
      </c>
      <c r="N604" s="190" t="s">
        <v>498</v>
      </c>
      <c r="O604" s="193"/>
      <c r="P604" s="3" t="s">
        <v>108</v>
      </c>
      <c r="Q604" s="209">
        <v>6000</v>
      </c>
      <c r="R604" s="209">
        <v>0</v>
      </c>
      <c r="S604" s="3">
        <v>0</v>
      </c>
    </row>
    <row r="605" spans="2:19" ht="25.5">
      <c r="B605" s="4" t="s">
        <v>1822</v>
      </c>
      <c r="C605" s="3" t="s">
        <v>21</v>
      </c>
      <c r="D605" s="3" t="s">
        <v>655</v>
      </c>
      <c r="E605" s="189" t="s">
        <v>1823</v>
      </c>
      <c r="F605" s="3" t="s">
        <v>1826</v>
      </c>
      <c r="G605" s="190" t="s">
        <v>436</v>
      </c>
      <c r="H605" s="209">
        <v>8900</v>
      </c>
      <c r="I605" s="4" t="s">
        <v>658</v>
      </c>
      <c r="J605" s="4" t="s">
        <v>695</v>
      </c>
      <c r="K605" s="192">
        <v>44805</v>
      </c>
      <c r="L605" s="192">
        <v>44865</v>
      </c>
      <c r="M605" s="3" t="s">
        <v>128</v>
      </c>
      <c r="N605" s="190" t="s">
        <v>447</v>
      </c>
      <c r="O605" s="193" t="s">
        <v>1825</v>
      </c>
      <c r="P605" s="3" t="s">
        <v>56</v>
      </c>
      <c r="Q605" s="209">
        <v>8900</v>
      </c>
      <c r="R605" s="209">
        <v>0</v>
      </c>
      <c r="S605" s="3">
        <v>0</v>
      </c>
    </row>
    <row r="606" spans="2:19" ht="25.5">
      <c r="B606" s="4" t="s">
        <v>1827</v>
      </c>
      <c r="C606" s="3" t="s">
        <v>21</v>
      </c>
      <c r="D606" s="3" t="s">
        <v>655</v>
      </c>
      <c r="E606" s="189" t="s">
        <v>1824</v>
      </c>
      <c r="F606" s="3" t="s">
        <v>1826</v>
      </c>
      <c r="G606" s="190" t="s">
        <v>436</v>
      </c>
      <c r="H606" s="209">
        <v>17800</v>
      </c>
      <c r="I606" s="4" t="s">
        <v>658</v>
      </c>
      <c r="J606" s="4" t="s">
        <v>695</v>
      </c>
      <c r="K606" s="192">
        <v>44742</v>
      </c>
      <c r="L606" s="192">
        <v>44773</v>
      </c>
      <c r="M606" s="3" t="s">
        <v>128</v>
      </c>
      <c r="N606" s="190" t="s">
        <v>498</v>
      </c>
      <c r="O606" s="193" t="s">
        <v>1825</v>
      </c>
      <c r="P606" s="3" t="s">
        <v>108</v>
      </c>
      <c r="Q606" s="209">
        <v>17800</v>
      </c>
      <c r="R606" s="209">
        <v>0</v>
      </c>
      <c r="S606" s="3">
        <v>0</v>
      </c>
    </row>
    <row r="607" spans="2:19">
      <c r="B607" s="250"/>
      <c r="C607" s="250"/>
      <c r="D607" s="250"/>
      <c r="E607" s="252" t="s">
        <v>330</v>
      </c>
      <c r="F607" s="252"/>
      <c r="G607" s="252"/>
      <c r="H607" s="251">
        <f>SUM(H594:H606)</f>
        <v>359500</v>
      </c>
      <c r="I607" s="252"/>
      <c r="J607" s="252"/>
      <c r="K607" s="252"/>
      <c r="L607" s="252"/>
      <c r="M607" s="252"/>
      <c r="N607" s="253"/>
      <c r="O607" s="252"/>
      <c r="P607" s="252"/>
      <c r="Q607" s="251">
        <f>SUM(Q594:Q606)</f>
        <v>359500</v>
      </c>
      <c r="R607" s="251">
        <f>SUM(R594:R606)</f>
        <v>0</v>
      </c>
      <c r="S607" s="252">
        <f>SUM(S594:S606)</f>
        <v>0</v>
      </c>
    </row>
    <row r="608" spans="2:19">
      <c r="B608" s="289"/>
      <c r="C608" s="289"/>
      <c r="D608" s="289"/>
      <c r="E608" s="290"/>
      <c r="F608" s="290"/>
      <c r="G608" s="290"/>
      <c r="H608" s="291"/>
      <c r="I608" s="290"/>
      <c r="J608" s="290"/>
      <c r="K608" s="290"/>
      <c r="L608" s="290"/>
      <c r="M608" s="290"/>
      <c r="N608" s="292"/>
      <c r="O608" s="290"/>
      <c r="P608" s="290"/>
      <c r="Q608" s="291"/>
      <c r="R608" s="291"/>
      <c r="S608" s="290"/>
    </row>
    <row r="610" spans="2:15">
      <c r="B610" s="85" t="s">
        <v>1734</v>
      </c>
      <c r="C610"/>
      <c r="D610"/>
      <c r="E610"/>
      <c r="F610" s="338" t="s">
        <v>1735</v>
      </c>
      <c r="G610" s="338"/>
      <c r="H610" s="338"/>
      <c r="I610" s="338"/>
      <c r="J610" s="338"/>
      <c r="K610" s="337"/>
      <c r="L610"/>
      <c r="M610"/>
      <c r="N610"/>
      <c r="O610" s="90" t="s">
        <v>1737</v>
      </c>
    </row>
    <row r="611" spans="2:15">
      <c r="B611" s="172" t="s">
        <v>1925</v>
      </c>
      <c r="C611" s="172"/>
      <c r="D611"/>
      <c r="E611"/>
      <c r="F611" s="172" t="s">
        <v>1736</v>
      </c>
      <c r="G611"/>
      <c r="H611"/>
      <c r="I611"/>
      <c r="J611"/>
      <c r="K611" s="337"/>
      <c r="L611"/>
      <c r="M611"/>
      <c r="N611"/>
      <c r="O611" s="172" t="s">
        <v>1738</v>
      </c>
    </row>
    <row r="612" spans="2:15">
      <c r="B612" s="172"/>
      <c r="C612" s="172"/>
      <c r="D612"/>
      <c r="E612"/>
      <c r="F612" s="172"/>
      <c r="G612"/>
      <c r="H612"/>
      <c r="I612"/>
      <c r="J612"/>
      <c r="K612" s="337"/>
      <c r="L612"/>
      <c r="M612"/>
      <c r="N612"/>
      <c r="O612" s="172"/>
    </row>
    <row r="613" spans="2:15">
      <c r="B613" s="172"/>
      <c r="C613" s="172"/>
      <c r="D613"/>
      <c r="E613"/>
      <c r="F613" s="172"/>
      <c r="G613"/>
      <c r="H613"/>
      <c r="I613"/>
      <c r="J613"/>
      <c r="K613" s="337"/>
      <c r="L613"/>
      <c r="M613"/>
      <c r="N613"/>
      <c r="O613" s="172"/>
    </row>
    <row r="614" spans="2:15">
      <c r="B614" s="172"/>
      <c r="C614" s="172"/>
      <c r="D614"/>
      <c r="E614"/>
      <c r="F614" s="172"/>
      <c r="G614"/>
      <c r="H614"/>
      <c r="I614"/>
      <c r="J614"/>
      <c r="K614" s="337"/>
      <c r="L614"/>
      <c r="M614"/>
      <c r="N614"/>
      <c r="O614" s="172"/>
    </row>
    <row r="615" spans="2:15">
      <c r="B615" s="172"/>
      <c r="C615" s="172"/>
      <c r="D615"/>
      <c r="E615"/>
      <c r="F615" s="172"/>
      <c r="G615"/>
      <c r="H615"/>
      <c r="I615"/>
      <c r="J615"/>
      <c r="K615" s="337"/>
      <c r="L615"/>
      <c r="M615"/>
      <c r="N615"/>
      <c r="O615" s="172"/>
    </row>
    <row r="616" spans="2:15">
      <c r="B616" s="172"/>
      <c r="C616" s="172"/>
      <c r="D616"/>
      <c r="E616"/>
      <c r="F616" s="172"/>
      <c r="G616"/>
      <c r="H616"/>
      <c r="I616"/>
      <c r="J616"/>
      <c r="K616" s="337"/>
      <c r="L616"/>
      <c r="M616"/>
      <c r="N616"/>
      <c r="O616" s="172"/>
    </row>
    <row r="617" spans="2:15">
      <c r="B617" s="172"/>
      <c r="C617" s="172"/>
      <c r="D617"/>
      <c r="E617"/>
      <c r="F617" s="172"/>
      <c r="G617"/>
      <c r="H617"/>
      <c r="I617"/>
      <c r="J617"/>
      <c r="K617" s="337"/>
      <c r="L617"/>
      <c r="M617"/>
      <c r="N617"/>
      <c r="O617" s="172"/>
    </row>
    <row r="618" spans="2:15">
      <c r="B618" s="172"/>
      <c r="C618" s="172"/>
      <c r="D618"/>
      <c r="E618"/>
      <c r="F618" s="172"/>
      <c r="G618"/>
      <c r="H618"/>
      <c r="I618"/>
      <c r="J618"/>
      <c r="K618" s="337"/>
      <c r="L618"/>
      <c r="M618"/>
      <c r="N618"/>
      <c r="O618" s="172"/>
    </row>
    <row r="619" spans="2:15">
      <c r="B619" s="172"/>
      <c r="C619" s="172"/>
      <c r="D619"/>
      <c r="E619"/>
      <c r="F619" s="172"/>
      <c r="G619"/>
      <c r="H619"/>
      <c r="I619"/>
      <c r="J619"/>
      <c r="K619" s="337"/>
      <c r="L619"/>
      <c r="M619"/>
      <c r="N619"/>
      <c r="O619" s="172"/>
    </row>
    <row r="620" spans="2:15">
      <c r="B620" s="172"/>
      <c r="C620" s="172"/>
      <c r="D620"/>
      <c r="E620"/>
      <c r="F620" s="172"/>
      <c r="G620"/>
      <c r="H620"/>
      <c r="I620"/>
      <c r="J620"/>
      <c r="K620" s="337"/>
      <c r="L620"/>
      <c r="M620"/>
      <c r="N620"/>
      <c r="O620" s="172"/>
    </row>
    <row r="621" spans="2:15">
      <c r="B621" s="172"/>
      <c r="C621" s="172"/>
      <c r="D621"/>
      <c r="E621"/>
      <c r="F621" s="172"/>
      <c r="G621"/>
      <c r="H621"/>
      <c r="I621"/>
      <c r="J621"/>
      <c r="K621" s="337"/>
      <c r="L621"/>
      <c r="M621"/>
      <c r="N621"/>
      <c r="O621" s="172"/>
    </row>
    <row r="622" spans="2:15">
      <c r="B622" s="172"/>
      <c r="C622" s="172"/>
      <c r="D622"/>
      <c r="E622"/>
      <c r="F622" s="172"/>
      <c r="G622"/>
      <c r="H622"/>
      <c r="I622"/>
      <c r="J622"/>
      <c r="K622" s="337"/>
      <c r="L622"/>
      <c r="M622"/>
      <c r="N622"/>
      <c r="O622" s="172"/>
    </row>
    <row r="623" spans="2:15">
      <c r="B623" s="172"/>
      <c r="C623" s="172"/>
      <c r="D623"/>
      <c r="E623"/>
      <c r="F623" s="172"/>
      <c r="G623"/>
      <c r="H623"/>
      <c r="I623"/>
      <c r="J623"/>
      <c r="K623" s="337"/>
      <c r="L623"/>
      <c r="M623"/>
      <c r="N623"/>
      <c r="O623" s="172"/>
    </row>
    <row r="624" spans="2:15">
      <c r="B624" s="172"/>
      <c r="C624" s="172"/>
      <c r="D624"/>
      <c r="E624"/>
      <c r="F624" s="172"/>
      <c r="G624"/>
      <c r="H624"/>
      <c r="I624"/>
      <c r="J624"/>
      <c r="K624" s="337"/>
      <c r="L624"/>
      <c r="M624"/>
      <c r="N624"/>
      <c r="O624" s="172"/>
    </row>
    <row r="625" spans="2:15">
      <c r="B625" s="172"/>
      <c r="C625" s="172"/>
      <c r="D625"/>
      <c r="E625"/>
      <c r="F625" s="172"/>
      <c r="G625"/>
      <c r="H625"/>
      <c r="I625"/>
      <c r="J625"/>
      <c r="K625" s="337"/>
      <c r="L625"/>
      <c r="M625"/>
      <c r="N625"/>
      <c r="O625" s="172"/>
    </row>
    <row r="626" spans="2:15">
      <c r="B626" s="172"/>
      <c r="C626" s="172"/>
      <c r="D626"/>
      <c r="E626"/>
      <c r="F626" s="172"/>
      <c r="G626"/>
      <c r="H626"/>
      <c r="I626"/>
      <c r="J626"/>
      <c r="K626" s="337"/>
      <c r="L626"/>
      <c r="M626"/>
      <c r="N626"/>
      <c r="O626" s="172"/>
    </row>
    <row r="627" spans="2:15">
      <c r="B627" s="172"/>
      <c r="C627" s="172"/>
      <c r="D627"/>
      <c r="E627"/>
      <c r="F627" s="172"/>
      <c r="G627"/>
      <c r="H627"/>
      <c r="I627"/>
      <c r="J627"/>
      <c r="K627" s="337"/>
      <c r="L627"/>
      <c r="M627"/>
      <c r="N627"/>
      <c r="O627" s="172"/>
    </row>
    <row r="628" spans="2:15">
      <c r="B628" s="172"/>
      <c r="C628" s="172"/>
      <c r="D628"/>
      <c r="E628"/>
      <c r="F628" s="172"/>
      <c r="G628"/>
      <c r="H628"/>
      <c r="I628"/>
      <c r="J628"/>
      <c r="K628" s="337"/>
      <c r="L628"/>
      <c r="M628"/>
      <c r="N628"/>
      <c r="O628" s="172"/>
    </row>
    <row r="629" spans="2:15">
      <c r="B629" s="172"/>
      <c r="C629" s="172"/>
      <c r="D629"/>
      <c r="E629"/>
      <c r="F629" s="172"/>
      <c r="G629"/>
      <c r="H629"/>
      <c r="I629"/>
      <c r="J629"/>
      <c r="K629" s="337"/>
      <c r="L629"/>
      <c r="M629"/>
      <c r="N629"/>
      <c r="O629" s="172"/>
    </row>
    <row r="630" spans="2:15">
      <c r="B630" s="172"/>
      <c r="C630" s="172"/>
      <c r="D630"/>
      <c r="E630"/>
      <c r="F630" s="172"/>
      <c r="G630"/>
      <c r="H630"/>
      <c r="I630"/>
      <c r="J630"/>
      <c r="K630" s="337"/>
      <c r="L630"/>
      <c r="M630"/>
      <c r="N630"/>
      <c r="O630" s="172"/>
    </row>
    <row r="631" spans="2:15">
      <c r="B631" s="172"/>
      <c r="C631" s="172"/>
      <c r="D631"/>
      <c r="E631"/>
      <c r="F631" s="172"/>
      <c r="G631"/>
      <c r="H631"/>
      <c r="I631"/>
      <c r="J631"/>
      <c r="K631" s="337"/>
      <c r="L631"/>
      <c r="M631"/>
      <c r="N631"/>
      <c r="O631" s="172"/>
    </row>
    <row r="632" spans="2:15">
      <c r="B632" s="172"/>
      <c r="C632" s="172"/>
      <c r="D632"/>
      <c r="E632"/>
      <c r="F632" s="172"/>
      <c r="G632"/>
      <c r="H632"/>
      <c r="I632"/>
      <c r="J632"/>
      <c r="K632" s="337"/>
      <c r="L632"/>
      <c r="M632"/>
      <c r="N632"/>
      <c r="O632" s="172"/>
    </row>
    <row r="633" spans="2:15">
      <c r="B633" s="172"/>
      <c r="C633" s="172"/>
      <c r="D633"/>
      <c r="E633"/>
      <c r="F633" s="172"/>
      <c r="G633"/>
      <c r="H633"/>
      <c r="I633"/>
      <c r="J633"/>
      <c r="K633" s="337"/>
      <c r="L633"/>
      <c r="M633"/>
      <c r="N633"/>
      <c r="O633" s="172"/>
    </row>
    <row r="634" spans="2:15">
      <c r="B634" s="172"/>
      <c r="C634" s="172"/>
      <c r="D634"/>
      <c r="E634"/>
      <c r="F634" s="172"/>
      <c r="G634"/>
      <c r="H634"/>
      <c r="I634"/>
      <c r="J634"/>
      <c r="K634" s="337"/>
      <c r="L634"/>
      <c r="M634"/>
      <c r="N634"/>
      <c r="O634" s="172"/>
    </row>
    <row r="635" spans="2:15">
      <c r="B635" s="172"/>
      <c r="C635" s="172"/>
      <c r="D635"/>
      <c r="E635"/>
      <c r="F635" s="172"/>
      <c r="G635"/>
      <c r="H635"/>
      <c r="I635"/>
      <c r="J635"/>
      <c r="K635" s="337"/>
      <c r="L635"/>
      <c r="M635"/>
      <c r="N635"/>
      <c r="O635" s="172"/>
    </row>
    <row r="636" spans="2:15">
      <c r="B636" s="172"/>
      <c r="C636" s="172"/>
      <c r="D636"/>
      <c r="E636"/>
      <c r="F636" s="172"/>
      <c r="G636"/>
      <c r="H636"/>
      <c r="I636"/>
      <c r="J636"/>
      <c r="K636" s="337"/>
      <c r="L636"/>
      <c r="M636"/>
      <c r="N636"/>
      <c r="O636" s="172"/>
    </row>
    <row r="637" spans="2:15">
      <c r="B637" s="172"/>
      <c r="C637" s="172"/>
      <c r="D637"/>
      <c r="E637"/>
      <c r="F637" s="172"/>
      <c r="G637"/>
      <c r="H637"/>
      <c r="I637"/>
      <c r="J637"/>
      <c r="K637" s="337"/>
      <c r="L637"/>
      <c r="M637"/>
      <c r="N637"/>
      <c r="O637" s="172"/>
    </row>
    <row r="638" spans="2:15">
      <c r="B638" s="172"/>
      <c r="C638" s="172"/>
      <c r="D638"/>
      <c r="E638"/>
      <c r="F638" s="172"/>
      <c r="G638"/>
      <c r="H638"/>
      <c r="I638"/>
      <c r="J638"/>
      <c r="K638" s="337"/>
      <c r="L638"/>
      <c r="M638"/>
      <c r="N638"/>
      <c r="O638" s="172"/>
    </row>
    <row r="639" spans="2:15">
      <c r="B639" s="172"/>
      <c r="C639" s="172"/>
      <c r="D639"/>
      <c r="E639"/>
      <c r="F639" s="172"/>
      <c r="G639"/>
      <c r="H639"/>
      <c r="I639"/>
      <c r="J639"/>
      <c r="K639" s="337"/>
      <c r="L639"/>
      <c r="M639"/>
      <c r="N639"/>
      <c r="O639" s="172"/>
    </row>
    <row r="640" spans="2:15">
      <c r="B640" s="172"/>
      <c r="C640" s="172"/>
      <c r="D640"/>
      <c r="E640"/>
      <c r="F640" s="172"/>
      <c r="G640"/>
      <c r="H640"/>
      <c r="I640"/>
      <c r="J640"/>
      <c r="K640" s="337"/>
      <c r="L640"/>
      <c r="M640"/>
      <c r="N640"/>
      <c r="O640" s="172"/>
    </row>
    <row r="641" spans="2:15">
      <c r="B641" s="172"/>
      <c r="C641" s="172"/>
      <c r="D641"/>
      <c r="E641"/>
      <c r="F641" s="172"/>
      <c r="G641"/>
      <c r="H641"/>
      <c r="I641"/>
      <c r="J641"/>
      <c r="K641" s="337"/>
      <c r="L641"/>
      <c r="M641"/>
      <c r="N641"/>
      <c r="O641" s="172"/>
    </row>
    <row r="642" spans="2:15">
      <c r="B642" s="172"/>
      <c r="C642" s="172"/>
      <c r="D642"/>
      <c r="E642"/>
      <c r="F642" s="172"/>
      <c r="G642"/>
      <c r="H642"/>
      <c r="I642"/>
      <c r="J642"/>
      <c r="K642" s="337"/>
      <c r="L642"/>
      <c r="M642"/>
      <c r="N642"/>
      <c r="O642" s="172"/>
    </row>
    <row r="643" spans="2:15">
      <c r="B643" s="172"/>
      <c r="C643" s="172"/>
      <c r="D643"/>
      <c r="E643"/>
      <c r="F643" s="172"/>
      <c r="G643"/>
      <c r="H643"/>
      <c r="I643"/>
      <c r="J643"/>
      <c r="K643" s="337"/>
      <c r="L643"/>
      <c r="M643"/>
      <c r="N643"/>
      <c r="O643" s="172"/>
    </row>
    <row r="644" spans="2:15">
      <c r="B644" s="172"/>
      <c r="C644" s="172"/>
      <c r="D644"/>
      <c r="E644"/>
      <c r="F644" s="172"/>
      <c r="G644"/>
      <c r="H644"/>
      <c r="I644"/>
      <c r="J644"/>
      <c r="K644" s="337"/>
      <c r="L644"/>
      <c r="M644"/>
      <c r="N644"/>
      <c r="O644" s="172"/>
    </row>
    <row r="645" spans="2:15">
      <c r="B645" s="172"/>
      <c r="C645" s="172"/>
      <c r="D645"/>
      <c r="E645"/>
      <c r="F645" s="172"/>
      <c r="G645"/>
      <c r="H645"/>
      <c r="I645"/>
      <c r="J645"/>
      <c r="K645" s="337"/>
      <c r="L645"/>
      <c r="M645"/>
      <c r="N645"/>
      <c r="O645" s="172"/>
    </row>
    <row r="646" spans="2:15">
      <c r="B646" s="172"/>
      <c r="C646" s="172"/>
      <c r="D646"/>
      <c r="E646"/>
      <c r="F646" s="172"/>
      <c r="G646"/>
      <c r="H646"/>
      <c r="I646"/>
      <c r="J646"/>
      <c r="K646" s="337"/>
      <c r="L646"/>
      <c r="M646"/>
      <c r="N646"/>
      <c r="O646" s="172"/>
    </row>
    <row r="647" spans="2:15">
      <c r="B647" s="172"/>
      <c r="C647" s="172"/>
      <c r="D647"/>
      <c r="E647"/>
      <c r="F647" s="172"/>
      <c r="G647"/>
      <c r="H647"/>
      <c r="I647"/>
      <c r="J647"/>
      <c r="K647" s="337"/>
      <c r="L647"/>
      <c r="M647"/>
      <c r="N647"/>
      <c r="O647" s="172"/>
    </row>
    <row r="648" spans="2:15">
      <c r="B648" s="172"/>
      <c r="C648" s="172"/>
      <c r="D648"/>
      <c r="E648"/>
      <c r="F648" s="172"/>
      <c r="G648"/>
      <c r="H648"/>
      <c r="I648"/>
      <c r="J648"/>
      <c r="K648" s="337"/>
      <c r="L648"/>
      <c r="M648"/>
      <c r="N648"/>
      <c r="O648" s="172"/>
    </row>
    <row r="649" spans="2:15">
      <c r="B649" s="172"/>
      <c r="C649" s="172"/>
      <c r="D649"/>
      <c r="E649"/>
      <c r="F649" s="172"/>
      <c r="G649"/>
      <c r="H649"/>
      <c r="I649"/>
      <c r="J649"/>
      <c r="K649" s="337"/>
      <c r="L649"/>
      <c r="M649"/>
      <c r="N649"/>
      <c r="O649" s="172"/>
    </row>
    <row r="650" spans="2:15">
      <c r="B650" s="172"/>
      <c r="C650" s="172"/>
      <c r="D650"/>
      <c r="E650"/>
      <c r="F650" s="172"/>
      <c r="G650"/>
      <c r="H650"/>
      <c r="I650"/>
      <c r="J650"/>
      <c r="K650" s="337"/>
      <c r="L650"/>
      <c r="M650"/>
      <c r="N650"/>
      <c r="O650" s="172"/>
    </row>
    <row r="651" spans="2:15">
      <c r="B651" s="172"/>
      <c r="C651" s="172"/>
      <c r="D651"/>
      <c r="E651"/>
      <c r="F651" s="172"/>
      <c r="G651"/>
      <c r="H651"/>
      <c r="I651"/>
      <c r="J651"/>
      <c r="K651" s="337"/>
      <c r="L651"/>
      <c r="M651"/>
      <c r="N651"/>
      <c r="O651" s="172"/>
    </row>
    <row r="652" spans="2:15">
      <c r="B652" s="172"/>
      <c r="C652" s="172"/>
      <c r="D652"/>
      <c r="E652"/>
      <c r="F652" s="172"/>
      <c r="G652"/>
      <c r="H652"/>
      <c r="I652"/>
      <c r="J652"/>
      <c r="K652" s="337"/>
      <c r="L652"/>
      <c r="M652"/>
      <c r="N652"/>
      <c r="O652" s="172"/>
    </row>
    <row r="653" spans="2:15">
      <c r="B653" s="172"/>
      <c r="C653" s="172"/>
      <c r="D653"/>
      <c r="E653"/>
      <c r="F653" s="172"/>
      <c r="G653"/>
      <c r="H653"/>
      <c r="I653"/>
      <c r="J653"/>
      <c r="K653" s="337"/>
      <c r="L653"/>
      <c r="M653"/>
      <c r="N653"/>
      <c r="O653" s="172"/>
    </row>
    <row r="654" spans="2:15">
      <c r="B654" s="172"/>
      <c r="C654" s="172"/>
      <c r="D654"/>
      <c r="E654"/>
      <c r="F654" s="172"/>
      <c r="G654"/>
      <c r="H654"/>
      <c r="I654"/>
      <c r="J654"/>
      <c r="K654" s="337"/>
      <c r="L654"/>
      <c r="M654"/>
      <c r="N654"/>
      <c r="O654" s="172"/>
    </row>
    <row r="655" spans="2:15">
      <c r="B655" s="172"/>
      <c r="C655" s="172"/>
      <c r="D655"/>
      <c r="E655"/>
      <c r="F655" s="172"/>
      <c r="G655"/>
      <c r="H655"/>
      <c r="I655"/>
      <c r="J655"/>
      <c r="K655" s="337"/>
      <c r="L655"/>
      <c r="M655"/>
      <c r="N655"/>
      <c r="O655" s="172"/>
    </row>
    <row r="656" spans="2:15">
      <c r="B656" s="172"/>
      <c r="C656" s="172"/>
      <c r="D656"/>
      <c r="E656"/>
      <c r="F656" s="172"/>
      <c r="G656"/>
      <c r="H656"/>
      <c r="I656"/>
      <c r="J656"/>
      <c r="K656" s="337"/>
      <c r="L656"/>
      <c r="M656"/>
      <c r="N656"/>
      <c r="O656" s="172"/>
    </row>
    <row r="660" spans="5:6">
      <c r="E660" s="235" t="s">
        <v>1589</v>
      </c>
      <c r="F660" s="293"/>
    </row>
    <row r="661" spans="5:6">
      <c r="E661" s="236" t="s">
        <v>18</v>
      </c>
      <c r="F661" s="294">
        <f>F663+F664+F665</f>
        <v>177518297.91571429</v>
      </c>
    </row>
    <row r="662" spans="5:6" ht="15" customHeight="1">
      <c r="E662" s="237" t="s">
        <v>1590</v>
      </c>
      <c r="F662" s="293"/>
    </row>
    <row r="663" spans="5:6">
      <c r="E663" s="236" t="s">
        <v>1591</v>
      </c>
      <c r="F663" s="295">
        <f>H136</f>
        <v>63346240.045714289</v>
      </c>
    </row>
    <row r="664" spans="5:6">
      <c r="E664" s="236" t="s">
        <v>1592</v>
      </c>
      <c r="F664" s="295">
        <f>H232</f>
        <v>92698785.470000014</v>
      </c>
    </row>
    <row r="665" spans="5:6">
      <c r="E665" s="236" t="s">
        <v>1593</v>
      </c>
      <c r="F665" s="295">
        <f>H248</f>
        <v>21473272.399999999</v>
      </c>
    </row>
    <row r="666" spans="5:6">
      <c r="E666" s="237"/>
      <c r="F666" s="293"/>
    </row>
    <row r="667" spans="5:6">
      <c r="E667" s="236" t="s">
        <v>653</v>
      </c>
      <c r="F667" s="294">
        <f>F669+F670+F671</f>
        <v>275484233.86000001</v>
      </c>
    </row>
    <row r="668" spans="5:6" ht="15" customHeight="1">
      <c r="E668" s="237" t="s">
        <v>1590</v>
      </c>
      <c r="F668" s="293"/>
    </row>
    <row r="669" spans="5:6">
      <c r="E669" s="236" t="s">
        <v>1591</v>
      </c>
      <c r="F669" s="295">
        <f>H264</f>
        <v>13412607.859999999</v>
      </c>
    </row>
    <row r="670" spans="5:6">
      <c r="E670" s="236" t="s">
        <v>1592</v>
      </c>
      <c r="F670" s="295">
        <f>H272</f>
        <v>922500</v>
      </c>
    </row>
    <row r="671" spans="5:6">
      <c r="E671" s="236" t="s">
        <v>1593</v>
      </c>
      <c r="F671" s="295">
        <f>H279</f>
        <v>261149126</v>
      </c>
    </row>
    <row r="672" spans="5:6">
      <c r="E672" s="237"/>
      <c r="F672" s="293"/>
    </row>
    <row r="673" spans="5:10">
      <c r="E673" s="237"/>
      <c r="F673" s="293"/>
    </row>
    <row r="674" spans="5:10">
      <c r="E674" s="235" t="s">
        <v>1594</v>
      </c>
      <c r="F674" s="293"/>
      <c r="J674" s="296"/>
    </row>
    <row r="675" spans="5:10">
      <c r="E675" s="238" t="s">
        <v>18</v>
      </c>
      <c r="F675" s="294">
        <f>F677+F678+F679</f>
        <v>8572826.5999999996</v>
      </c>
    </row>
    <row r="676" spans="5:10" ht="15" customHeight="1">
      <c r="E676" s="239" t="s">
        <v>1590</v>
      </c>
      <c r="F676" s="293"/>
    </row>
    <row r="677" spans="5:10">
      <c r="E677" s="238" t="s">
        <v>1591</v>
      </c>
      <c r="F677" s="295">
        <f>H503</f>
        <v>5080484.5199999996</v>
      </c>
    </row>
    <row r="678" spans="5:10">
      <c r="E678" s="238" t="s">
        <v>1592</v>
      </c>
      <c r="F678" s="295">
        <f>H578</f>
        <v>2457342.08</v>
      </c>
    </row>
    <row r="679" spans="5:10">
      <c r="E679" s="238" t="s">
        <v>1593</v>
      </c>
      <c r="F679" s="295">
        <f>H588</f>
        <v>1035000</v>
      </c>
    </row>
    <row r="680" spans="5:10">
      <c r="E680" s="239"/>
      <c r="F680" s="293"/>
    </row>
    <row r="681" spans="5:10">
      <c r="E681" s="238" t="s">
        <v>653</v>
      </c>
      <c r="F681" s="294">
        <f>F683+F684+F685</f>
        <v>359500</v>
      </c>
    </row>
    <row r="682" spans="5:10" ht="15" customHeight="1">
      <c r="E682" s="239" t="s">
        <v>1590</v>
      </c>
      <c r="F682" s="293"/>
    </row>
    <row r="683" spans="5:10">
      <c r="E683" s="238" t="s">
        <v>1591</v>
      </c>
      <c r="F683" s="295">
        <f>H607</f>
        <v>359500</v>
      </c>
    </row>
    <row r="684" spans="5:10">
      <c r="E684" s="238" t="s">
        <v>1592</v>
      </c>
      <c r="F684" s="297">
        <v>0</v>
      </c>
    </row>
    <row r="685" spans="5:10">
      <c r="E685" s="238" t="s">
        <v>1593</v>
      </c>
      <c r="F685" s="297">
        <v>0</v>
      </c>
    </row>
    <row r="686" spans="5:10">
      <c r="E686" s="237"/>
      <c r="F686" s="293"/>
    </row>
    <row r="687" spans="5:10">
      <c r="E687" s="240" t="s">
        <v>1595</v>
      </c>
      <c r="F687" s="298">
        <f>F661+F667</f>
        <v>453002531.77571428</v>
      </c>
    </row>
    <row r="688" spans="5:10" ht="15" customHeight="1">
      <c r="E688" s="240" t="s">
        <v>1596</v>
      </c>
      <c r="F688" s="298">
        <f>F675+F681</f>
        <v>8932326.5999999996</v>
      </c>
    </row>
    <row r="689" spans="5:6" ht="15" customHeight="1">
      <c r="E689" s="240" t="s">
        <v>1597</v>
      </c>
      <c r="F689" s="298">
        <f>F687+F688</f>
        <v>461934858.3757143</v>
      </c>
    </row>
    <row r="690" spans="5:6">
      <c r="E690" s="237" t="s">
        <v>1598</v>
      </c>
      <c r="F690" s="293"/>
    </row>
    <row r="691" spans="5:6">
      <c r="E691" s="237"/>
      <c r="F691" s="293"/>
    </row>
    <row r="692" spans="5:6">
      <c r="E692" s="236" t="s">
        <v>1599</v>
      </c>
      <c r="F692" s="295">
        <f>F661+F675</f>
        <v>186091124.51571429</v>
      </c>
    </row>
    <row r="693" spans="5:6" ht="15" customHeight="1">
      <c r="E693" s="236" t="s">
        <v>1600</v>
      </c>
      <c r="F693" s="295">
        <f>F667+F681</f>
        <v>275843733.86000001</v>
      </c>
    </row>
    <row r="694" spans="5:6" ht="15" customHeight="1"/>
  </sheetData>
  <mergeCells count="1">
    <mergeCell ref="F610:J610"/>
  </mergeCells>
  <pageMargins left="0.70866141732283472" right="0.43307086614173229" top="0.74803149606299213" bottom="0.47244094488188981" header="0.31496062992125984" footer="0.31496062992125984"/>
  <pageSetup paperSize="9" scale="65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0"/>
  <sheetViews>
    <sheetView workbookViewId="0">
      <pane ySplit="2715" topLeftCell="A22" activePane="bottomLeft"/>
      <selection sqref="A1:XFD1048576"/>
      <selection pane="bottomLeft" activeCell="A46" sqref="A46:XFD46"/>
    </sheetView>
  </sheetViews>
  <sheetFormatPr defaultRowHeight="15"/>
  <cols>
    <col min="1" max="1" width="9.140625" style="307"/>
    <col min="2" max="2" width="0" style="307" hidden="1" customWidth="1"/>
    <col min="3" max="3" width="34.85546875" style="307" customWidth="1"/>
    <col min="4" max="4" width="11.5703125" style="307" customWidth="1"/>
    <col min="5" max="5" width="10.5703125" style="307" customWidth="1"/>
    <col min="6" max="6" width="12.7109375" style="307" bestFit="1" customWidth="1"/>
    <col min="7" max="9" width="9.140625" style="307"/>
    <col min="10" max="11" width="10.140625" style="307" bestFit="1" customWidth="1"/>
    <col min="12" max="12" width="9.85546875" style="307" customWidth="1"/>
    <col min="13" max="13" width="18.85546875" style="307" bestFit="1" customWidth="1"/>
    <col min="14" max="14" width="15.85546875" style="307" customWidth="1"/>
    <col min="15" max="15" width="15.42578125" style="307" bestFit="1" customWidth="1"/>
    <col min="16" max="16384" width="9.140625" style="307"/>
  </cols>
  <sheetData>
    <row r="1" spans="1:15">
      <c r="A1" s="11" t="s">
        <v>1601</v>
      </c>
      <c r="B1" s="11"/>
      <c r="C1" s="12" t="s">
        <v>1602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3" t="s">
        <v>1603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67.5">
      <c r="A4" s="14" t="s">
        <v>1604</v>
      </c>
      <c r="B4" s="14"/>
      <c r="C4" s="14" t="s">
        <v>1605</v>
      </c>
      <c r="D4" s="4" t="s">
        <v>4</v>
      </c>
      <c r="E4" s="20" t="s">
        <v>5</v>
      </c>
      <c r="F4" s="15" t="s">
        <v>1606</v>
      </c>
      <c r="G4" s="16" t="s">
        <v>7</v>
      </c>
      <c r="H4" s="14" t="s">
        <v>8</v>
      </c>
      <c r="I4" s="17" t="s">
        <v>9</v>
      </c>
      <c r="J4" s="14" t="s">
        <v>10</v>
      </c>
      <c r="K4" s="18" t="s">
        <v>1607</v>
      </c>
      <c r="L4" s="14" t="s">
        <v>1608</v>
      </c>
      <c r="M4" s="19" t="s">
        <v>1609</v>
      </c>
      <c r="N4" s="20" t="s">
        <v>15</v>
      </c>
      <c r="O4" s="20" t="s">
        <v>16</v>
      </c>
    </row>
    <row r="5" spans="1:15">
      <c r="A5" s="21" t="s">
        <v>1610</v>
      </c>
      <c r="B5" s="22"/>
      <c r="C5" s="23" t="s">
        <v>1611</v>
      </c>
      <c r="D5" s="24"/>
      <c r="E5" s="24"/>
      <c r="F5" s="25"/>
      <c r="G5" s="26"/>
      <c r="H5" s="27"/>
      <c r="I5" s="28"/>
      <c r="J5" s="29"/>
      <c r="K5" s="30"/>
      <c r="L5" s="29"/>
      <c r="M5" s="31"/>
      <c r="N5" s="11"/>
      <c r="O5" s="11"/>
    </row>
    <row r="6" spans="1:15" ht="36">
      <c r="A6" s="14">
        <v>1</v>
      </c>
      <c r="B6" s="308" t="s">
        <v>1611</v>
      </c>
      <c r="C6" s="309" t="s">
        <v>1612</v>
      </c>
      <c r="D6" s="310" t="s">
        <v>1613</v>
      </c>
      <c r="E6" s="310" t="s">
        <v>1753</v>
      </c>
      <c r="F6" s="311">
        <v>1977600000</v>
      </c>
      <c r="G6" s="4" t="s">
        <v>26</v>
      </c>
      <c r="H6" s="312" t="s">
        <v>1614</v>
      </c>
      <c r="I6" s="224"/>
      <c r="J6" s="211" t="s">
        <v>1615</v>
      </c>
      <c r="K6" s="3" t="s">
        <v>1616</v>
      </c>
      <c r="L6" s="308" t="s">
        <v>1617</v>
      </c>
      <c r="M6" s="313" t="s">
        <v>1618</v>
      </c>
      <c r="N6" s="314">
        <v>576000000</v>
      </c>
      <c r="O6" s="314">
        <f>F6-N6</f>
        <v>1401600000</v>
      </c>
    </row>
    <row r="7" spans="1:15" ht="51">
      <c r="A7" s="14">
        <v>2</v>
      </c>
      <c r="B7" s="308" t="s">
        <v>1611</v>
      </c>
      <c r="C7" s="309" t="s">
        <v>1619</v>
      </c>
      <c r="D7" s="310" t="s">
        <v>1620</v>
      </c>
      <c r="E7" s="310" t="s">
        <v>117</v>
      </c>
      <c r="F7" s="315">
        <v>9299640</v>
      </c>
      <c r="G7" s="4" t="s">
        <v>26</v>
      </c>
      <c r="H7" s="312" t="s">
        <v>1614</v>
      </c>
      <c r="I7" s="224"/>
      <c r="J7" s="211" t="s">
        <v>1621</v>
      </c>
      <c r="K7" s="3" t="s">
        <v>1622</v>
      </c>
      <c r="L7" s="308" t="s">
        <v>1617</v>
      </c>
      <c r="M7" s="313" t="s">
        <v>1618</v>
      </c>
      <c r="N7" s="314">
        <v>4500000</v>
      </c>
      <c r="O7" s="314">
        <f>9299640-N7</f>
        <v>4799640</v>
      </c>
    </row>
    <row r="8" spans="1:15" ht="36">
      <c r="A8" s="14">
        <v>3</v>
      </c>
      <c r="B8" s="308" t="s">
        <v>1611</v>
      </c>
      <c r="C8" s="309" t="s">
        <v>1623</v>
      </c>
      <c r="D8" s="310" t="s">
        <v>1624</v>
      </c>
      <c r="E8" s="310" t="s">
        <v>1753</v>
      </c>
      <c r="F8" s="311">
        <v>62000000</v>
      </c>
      <c r="G8" s="4" t="s">
        <v>26</v>
      </c>
      <c r="H8" s="312" t="s">
        <v>1614</v>
      </c>
      <c r="I8" s="224"/>
      <c r="J8" s="211" t="s">
        <v>1615</v>
      </c>
      <c r="K8" s="3" t="s">
        <v>1616</v>
      </c>
      <c r="L8" s="308" t="s">
        <v>1617</v>
      </c>
      <c r="M8" s="313" t="s">
        <v>1618</v>
      </c>
      <c r="N8" s="314">
        <v>20000000</v>
      </c>
      <c r="O8" s="314">
        <f>F8-N8</f>
        <v>42000000</v>
      </c>
    </row>
    <row r="9" spans="1:15" ht="36">
      <c r="A9" s="14">
        <v>4</v>
      </c>
      <c r="B9" s="308" t="s">
        <v>1611</v>
      </c>
      <c r="C9" s="309" t="s">
        <v>1625</v>
      </c>
      <c r="D9" s="310" t="s">
        <v>1626</v>
      </c>
      <c r="E9" s="310" t="s">
        <v>1753</v>
      </c>
      <c r="F9" s="315">
        <v>125000000</v>
      </c>
      <c r="G9" s="4" t="s">
        <v>26</v>
      </c>
      <c r="H9" s="312" t="s">
        <v>1614</v>
      </c>
      <c r="I9" s="224"/>
      <c r="J9" s="211" t="s">
        <v>1615</v>
      </c>
      <c r="K9" s="3" t="s">
        <v>1616</v>
      </c>
      <c r="L9" s="308" t="s">
        <v>1617</v>
      </c>
      <c r="M9" s="313" t="s">
        <v>1618</v>
      </c>
      <c r="N9" s="314">
        <v>36200000</v>
      </c>
      <c r="O9" s="314">
        <f>F9-N9</f>
        <v>88800000</v>
      </c>
    </row>
    <row r="10" spans="1:15" ht="36">
      <c r="A10" s="14">
        <v>5</v>
      </c>
      <c r="B10" s="308" t="s">
        <v>1611</v>
      </c>
      <c r="C10" s="309" t="s">
        <v>1627</v>
      </c>
      <c r="D10" s="310" t="s">
        <v>1628</v>
      </c>
      <c r="E10" s="310" t="s">
        <v>1753</v>
      </c>
      <c r="F10" s="315">
        <v>198700</v>
      </c>
      <c r="G10" s="4" t="s">
        <v>26</v>
      </c>
      <c r="H10" s="312" t="s">
        <v>1614</v>
      </c>
      <c r="I10" s="224"/>
      <c r="J10" s="211" t="s">
        <v>1629</v>
      </c>
      <c r="K10" s="3" t="s">
        <v>1629</v>
      </c>
      <c r="L10" s="308" t="s">
        <v>1617</v>
      </c>
      <c r="M10" s="313" t="s">
        <v>1618</v>
      </c>
      <c r="N10" s="314">
        <v>198700</v>
      </c>
      <c r="O10" s="314">
        <v>0</v>
      </c>
    </row>
    <row r="11" spans="1:15" ht="20.25">
      <c r="A11" s="29"/>
      <c r="B11" s="29"/>
      <c r="C11" s="32" t="s">
        <v>1630</v>
      </c>
      <c r="D11" s="33"/>
      <c r="E11" s="33"/>
      <c r="F11" s="34">
        <f>SUM(F6:F10)</f>
        <v>2174098340</v>
      </c>
      <c r="G11" s="35"/>
      <c r="H11" s="36"/>
      <c r="I11" s="37"/>
      <c r="J11" s="36"/>
      <c r="K11" s="38"/>
      <c r="L11" s="29"/>
      <c r="M11" s="39"/>
      <c r="N11" s="180">
        <f>SUM(N6:N10)</f>
        <v>636898700</v>
      </c>
      <c r="O11" s="180">
        <f>SUM(O6:O10)</f>
        <v>1537199640</v>
      </c>
    </row>
    <row r="12" spans="1:15">
      <c r="A12" s="40"/>
      <c r="B12" s="40"/>
      <c r="C12" s="40"/>
      <c r="D12" s="41"/>
      <c r="E12" s="41"/>
      <c r="F12" s="42"/>
      <c r="G12" s="43"/>
      <c r="H12" s="40"/>
      <c r="I12" s="44"/>
      <c r="J12" s="40"/>
      <c r="K12" s="45"/>
      <c r="L12" s="40"/>
      <c r="M12" s="46"/>
      <c r="N12" s="47"/>
      <c r="O12" s="47"/>
    </row>
    <row r="13" spans="1:15">
      <c r="A13" s="40"/>
      <c r="B13" s="40"/>
      <c r="C13" s="40"/>
      <c r="D13" s="41"/>
      <c r="E13" s="41"/>
      <c r="F13" s="42"/>
      <c r="G13" s="43"/>
      <c r="H13" s="40"/>
      <c r="I13" s="44"/>
      <c r="J13" s="40"/>
      <c r="K13" s="45"/>
      <c r="L13" s="40"/>
      <c r="M13" s="46"/>
      <c r="N13" s="47"/>
      <c r="O13" s="184"/>
    </row>
    <row r="14" spans="1:15">
      <c r="A14" s="21" t="s">
        <v>1631</v>
      </c>
      <c r="B14" s="22"/>
      <c r="C14" s="23" t="s">
        <v>1632</v>
      </c>
      <c r="D14" s="41"/>
      <c r="E14" s="41"/>
      <c r="F14" s="42"/>
      <c r="G14" s="43"/>
      <c r="H14" s="40"/>
      <c r="I14" s="44"/>
      <c r="J14" s="40"/>
      <c r="K14" s="45"/>
      <c r="L14" s="40"/>
      <c r="M14" s="46"/>
      <c r="N14" s="47"/>
      <c r="O14" s="47"/>
    </row>
    <row r="15" spans="1:15" ht="38.25">
      <c r="A15" s="4">
        <v>1</v>
      </c>
      <c r="B15" s="3" t="s">
        <v>1633</v>
      </c>
      <c r="C15" s="316" t="s">
        <v>1634</v>
      </c>
      <c r="D15" s="310" t="s">
        <v>1635</v>
      </c>
      <c r="E15" s="182" t="s">
        <v>887</v>
      </c>
      <c r="F15" s="317">
        <v>690000</v>
      </c>
      <c r="G15" s="4" t="s">
        <v>26</v>
      </c>
      <c r="H15" s="312" t="s">
        <v>1614</v>
      </c>
      <c r="I15" s="224"/>
      <c r="J15" s="224">
        <v>44926</v>
      </c>
      <c r="K15" s="3" t="s">
        <v>1636</v>
      </c>
      <c r="L15" s="227" t="s">
        <v>1637</v>
      </c>
      <c r="M15" s="18" t="s">
        <v>1618</v>
      </c>
      <c r="N15" s="185">
        <v>160000</v>
      </c>
      <c r="O15" s="318">
        <f>690000-N15</f>
        <v>530000</v>
      </c>
    </row>
    <row r="16" spans="1:15" ht="38.25">
      <c r="A16" s="4">
        <v>2</v>
      </c>
      <c r="B16" s="3" t="s">
        <v>1633</v>
      </c>
      <c r="C16" s="316" t="s">
        <v>1638</v>
      </c>
      <c r="D16" s="310" t="s">
        <v>1639</v>
      </c>
      <c r="E16" s="310" t="s">
        <v>1753</v>
      </c>
      <c r="F16" s="317">
        <v>300000</v>
      </c>
      <c r="G16" s="4" t="s">
        <v>26</v>
      </c>
      <c r="H16" s="312" t="s">
        <v>1614</v>
      </c>
      <c r="I16" s="224"/>
      <c r="J16" s="224">
        <v>45016</v>
      </c>
      <c r="K16" s="3" t="s">
        <v>1636</v>
      </c>
      <c r="L16" s="227" t="s">
        <v>1637</v>
      </c>
      <c r="M16" s="18" t="s">
        <v>1618</v>
      </c>
      <c r="N16" s="185">
        <v>233333</v>
      </c>
      <c r="O16" s="318">
        <f>300000-N16</f>
        <v>66667</v>
      </c>
    </row>
    <row r="17" spans="1:15">
      <c r="A17" s="29"/>
      <c r="B17" s="29"/>
      <c r="C17" s="48" t="s">
        <v>1640</v>
      </c>
      <c r="D17" s="24"/>
      <c r="E17" s="24"/>
      <c r="F17" s="34">
        <f>SUM(F15:F16)</f>
        <v>990000</v>
      </c>
      <c r="G17" s="26"/>
      <c r="H17" s="29"/>
      <c r="I17" s="28"/>
      <c r="J17" s="29"/>
      <c r="K17" s="30"/>
      <c r="L17" s="29"/>
      <c r="M17" s="39"/>
      <c r="N17" s="180">
        <f>SUM(N15:N16)</f>
        <v>393333</v>
      </c>
      <c r="O17" s="180">
        <f>SUM(O15:O16)</f>
        <v>596667</v>
      </c>
    </row>
    <row r="18" spans="1:15">
      <c r="A18" s="40"/>
      <c r="B18" s="40"/>
      <c r="C18" s="50"/>
      <c r="D18" s="51"/>
      <c r="E18" s="51"/>
      <c r="F18" s="52"/>
      <c r="G18" s="43"/>
      <c r="H18" s="40"/>
      <c r="I18" s="44"/>
      <c r="J18" s="40"/>
      <c r="K18" s="45"/>
      <c r="L18" s="40"/>
      <c r="M18" s="46"/>
      <c r="N18" s="47"/>
      <c r="O18" s="47"/>
    </row>
    <row r="19" spans="1:15">
      <c r="A19" s="40"/>
      <c r="B19" s="40"/>
      <c r="C19" s="40"/>
      <c r="D19" s="51"/>
      <c r="E19" s="51"/>
      <c r="F19" s="42"/>
      <c r="G19" s="43"/>
      <c r="H19" s="40"/>
      <c r="I19" s="44"/>
      <c r="J19" s="40"/>
      <c r="K19" s="45"/>
      <c r="L19" s="40"/>
      <c r="M19" s="46"/>
      <c r="N19" s="184"/>
      <c r="O19" s="184"/>
    </row>
    <row r="20" spans="1:15">
      <c r="A20" s="21" t="s">
        <v>1641</v>
      </c>
      <c r="B20" s="22"/>
      <c r="C20" s="23" t="s">
        <v>1642</v>
      </c>
      <c r="D20" s="24"/>
      <c r="E20" s="24"/>
      <c r="F20" s="25"/>
      <c r="G20" s="26"/>
      <c r="H20" s="29"/>
      <c r="I20" s="28"/>
      <c r="J20" s="29"/>
      <c r="K20" s="30"/>
      <c r="L20" s="29"/>
      <c r="M20" s="39"/>
      <c r="N20" s="49"/>
      <c r="O20" s="47"/>
    </row>
    <row r="21" spans="1:15" ht="63.75">
      <c r="A21" s="308">
        <v>1</v>
      </c>
      <c r="B21" s="319" t="s">
        <v>1643</v>
      </c>
      <c r="C21" s="182" t="s">
        <v>1644</v>
      </c>
      <c r="D21" s="182" t="s">
        <v>1645</v>
      </c>
      <c r="E21" s="182" t="s">
        <v>220</v>
      </c>
      <c r="F21" s="320">
        <v>12000</v>
      </c>
      <c r="G21" s="4" t="s">
        <v>26</v>
      </c>
      <c r="H21" s="4" t="s">
        <v>1646</v>
      </c>
      <c r="I21" s="321"/>
      <c r="J21" s="224">
        <v>44650</v>
      </c>
      <c r="K21" s="224">
        <v>45017</v>
      </c>
      <c r="L21" s="308" t="s">
        <v>1647</v>
      </c>
      <c r="M21" s="313" t="s">
        <v>1648</v>
      </c>
      <c r="N21" s="320">
        <v>10000</v>
      </c>
      <c r="O21" s="185">
        <v>2000</v>
      </c>
    </row>
    <row r="22" spans="1:15" ht="58.5" customHeight="1">
      <c r="A22" s="322">
        <v>2</v>
      </c>
      <c r="B22" s="323" t="s">
        <v>1643</v>
      </c>
      <c r="C22" s="182" t="s">
        <v>1649</v>
      </c>
      <c r="D22" s="182" t="s">
        <v>1650</v>
      </c>
      <c r="E22" s="310" t="s">
        <v>1753</v>
      </c>
      <c r="F22" s="320">
        <v>59414895</v>
      </c>
      <c r="G22" s="4" t="s">
        <v>26</v>
      </c>
      <c r="H22" s="4" t="s">
        <v>1646</v>
      </c>
      <c r="I22" s="324"/>
      <c r="J22" s="224">
        <v>44925</v>
      </c>
      <c r="K22" s="325">
        <v>44927</v>
      </c>
      <c r="L22" s="308" t="s">
        <v>1647</v>
      </c>
      <c r="M22" s="313" t="s">
        <v>1648</v>
      </c>
      <c r="N22" s="320">
        <v>11882979</v>
      </c>
      <c r="O22" s="318">
        <f>F22-N22</f>
        <v>47531916</v>
      </c>
    </row>
    <row r="23" spans="1:15">
      <c r="A23" s="21"/>
      <c r="B23" s="23"/>
      <c r="C23" s="53" t="s">
        <v>1651</v>
      </c>
      <c r="D23" s="54"/>
      <c r="E23" s="54"/>
      <c r="F23" s="34">
        <f>SUM(F21:F22)</f>
        <v>59426895</v>
      </c>
      <c r="G23" s="26"/>
      <c r="H23" s="29"/>
      <c r="I23" s="28"/>
      <c r="J23" s="29"/>
      <c r="K23" s="30"/>
      <c r="L23" s="29"/>
      <c r="M23" s="39"/>
      <c r="N23" s="180">
        <f>SUM(N21:N22)</f>
        <v>11892979</v>
      </c>
      <c r="O23" s="180">
        <f>SUM(O21:O22)</f>
        <v>47533916</v>
      </c>
    </row>
    <row r="24" spans="1:15">
      <c r="A24" s="55"/>
      <c r="B24" s="56"/>
      <c r="C24" s="57"/>
      <c r="D24" s="58"/>
      <c r="E24" s="58"/>
      <c r="F24" s="52"/>
      <c r="G24" s="43"/>
      <c r="H24" s="40"/>
      <c r="I24" s="44"/>
      <c r="J24" s="40"/>
      <c r="K24" s="45"/>
      <c r="L24" s="40"/>
      <c r="M24" s="46"/>
      <c r="N24" s="47"/>
      <c r="O24" s="47"/>
    </row>
    <row r="25" spans="1:15">
      <c r="A25" s="40"/>
      <c r="B25" s="40"/>
      <c r="C25" s="40"/>
      <c r="D25" s="51"/>
      <c r="E25" s="51"/>
      <c r="F25" s="42"/>
      <c r="G25" s="43"/>
      <c r="H25" s="40"/>
      <c r="I25" s="44"/>
      <c r="J25" s="40"/>
      <c r="K25" s="45"/>
      <c r="L25" s="40"/>
      <c r="M25" s="46"/>
      <c r="N25" s="184"/>
      <c r="O25" s="47"/>
    </row>
    <row r="26" spans="1:15">
      <c r="A26" s="40"/>
      <c r="B26" s="40"/>
      <c r="C26" s="59"/>
      <c r="D26" s="59"/>
      <c r="E26" s="59"/>
      <c r="F26" s="60"/>
      <c r="G26" s="61"/>
      <c r="H26" s="61"/>
      <c r="I26" s="44"/>
      <c r="J26" s="40"/>
      <c r="K26" s="45"/>
      <c r="L26" s="40"/>
      <c r="M26" s="46"/>
      <c r="N26" s="47"/>
      <c r="O26" s="47"/>
    </row>
    <row r="27" spans="1:15">
      <c r="A27" s="40"/>
      <c r="B27" s="40"/>
      <c r="C27" s="59"/>
      <c r="D27" s="59"/>
      <c r="E27" s="59"/>
      <c r="F27" s="60"/>
      <c r="G27" s="61"/>
      <c r="H27" s="61"/>
      <c r="I27" s="44"/>
      <c r="J27" s="40"/>
      <c r="K27" s="45"/>
      <c r="L27" s="40"/>
      <c r="M27" s="46"/>
      <c r="N27" s="47"/>
      <c r="O27" s="47"/>
    </row>
    <row r="28" spans="1:15">
      <c r="A28" s="21" t="s">
        <v>1652</v>
      </c>
      <c r="B28" s="23"/>
      <c r="C28" s="23" t="s">
        <v>1653</v>
      </c>
      <c r="D28" s="62"/>
      <c r="E28" s="62"/>
      <c r="F28" s="63"/>
      <c r="G28" s="61"/>
      <c r="H28" s="64"/>
      <c r="I28" s="44"/>
      <c r="J28" s="40"/>
      <c r="K28" s="45"/>
      <c r="L28" s="40"/>
      <c r="M28" s="46"/>
      <c r="N28" s="47"/>
      <c r="O28" s="47"/>
    </row>
    <row r="29" spans="1:15" ht="64.5" customHeight="1">
      <c r="A29" s="322">
        <v>1</v>
      </c>
      <c r="B29" s="323" t="s">
        <v>1643</v>
      </c>
      <c r="C29" s="3" t="s">
        <v>1654</v>
      </c>
      <c r="D29" s="182" t="s">
        <v>523</v>
      </c>
      <c r="E29" s="182" t="s">
        <v>115</v>
      </c>
      <c r="F29" s="320">
        <v>25000</v>
      </c>
      <c r="G29" s="4" t="s">
        <v>26</v>
      </c>
      <c r="H29" s="4" t="s">
        <v>1646</v>
      </c>
      <c r="I29" s="324"/>
      <c r="J29" s="224" t="s">
        <v>1655</v>
      </c>
      <c r="K29" s="224" t="s">
        <v>1655</v>
      </c>
      <c r="L29" s="308" t="s">
        <v>1647</v>
      </c>
      <c r="M29" s="313" t="s">
        <v>1648</v>
      </c>
      <c r="N29" s="185">
        <v>25000</v>
      </c>
      <c r="O29" s="185">
        <v>0</v>
      </c>
    </row>
    <row r="30" spans="1:15" ht="63" customHeight="1">
      <c r="A30" s="308">
        <v>2</v>
      </c>
      <c r="B30" s="4" t="s">
        <v>503</v>
      </c>
      <c r="C30" s="3" t="s">
        <v>1656</v>
      </c>
      <c r="D30" s="3" t="s">
        <v>1415</v>
      </c>
      <c r="E30" s="3" t="s">
        <v>25</v>
      </c>
      <c r="F30" s="320">
        <v>178000</v>
      </c>
      <c r="G30" s="4" t="s">
        <v>26</v>
      </c>
      <c r="H30" s="4" t="s">
        <v>1646</v>
      </c>
      <c r="I30" s="326"/>
      <c r="J30" s="327">
        <v>44607</v>
      </c>
      <c r="K30" s="195" t="s">
        <v>486</v>
      </c>
      <c r="L30" s="308" t="s">
        <v>31</v>
      </c>
      <c r="M30" s="313" t="s">
        <v>1648</v>
      </c>
      <c r="N30" s="320">
        <v>178000</v>
      </c>
      <c r="O30" s="185">
        <v>0</v>
      </c>
    </row>
    <row r="31" spans="1:15" ht="54" customHeight="1">
      <c r="A31" s="308">
        <v>3</v>
      </c>
      <c r="B31" s="4" t="s">
        <v>22</v>
      </c>
      <c r="C31" s="3" t="s">
        <v>1657</v>
      </c>
      <c r="D31" s="3" t="s">
        <v>512</v>
      </c>
      <c r="E31" s="3" t="s">
        <v>105</v>
      </c>
      <c r="F31" s="3">
        <v>48666</v>
      </c>
      <c r="G31" s="4" t="s">
        <v>26</v>
      </c>
      <c r="H31" s="4" t="s">
        <v>695</v>
      </c>
      <c r="I31" s="4" t="s">
        <v>1658</v>
      </c>
      <c r="J31" s="4" t="s">
        <v>1658</v>
      </c>
      <c r="K31" s="4" t="s">
        <v>1659</v>
      </c>
      <c r="L31" s="4" t="s">
        <v>151</v>
      </c>
      <c r="M31" s="313" t="s">
        <v>1648</v>
      </c>
      <c r="N31" s="328">
        <v>48666</v>
      </c>
      <c r="O31" s="328">
        <v>0</v>
      </c>
    </row>
    <row r="32" spans="1:15" ht="54" customHeight="1">
      <c r="A32" s="308">
        <v>4</v>
      </c>
      <c r="B32" s="4" t="s">
        <v>1729</v>
      </c>
      <c r="C32" s="329" t="s">
        <v>1828</v>
      </c>
      <c r="D32" s="329" t="s">
        <v>1829</v>
      </c>
      <c r="E32" s="329" t="s">
        <v>25</v>
      </c>
      <c r="F32" s="4">
        <v>4650360</v>
      </c>
      <c r="G32" s="312" t="s">
        <v>26</v>
      </c>
      <c r="H32" s="4" t="s">
        <v>1646</v>
      </c>
      <c r="I32" s="330"/>
      <c r="J32" s="4"/>
      <c r="K32" s="4" t="s">
        <v>1830</v>
      </c>
      <c r="L32" s="313" t="s">
        <v>401</v>
      </c>
      <c r="M32" s="313" t="s">
        <v>1648</v>
      </c>
      <c r="N32" s="4">
        <v>4650360</v>
      </c>
      <c r="O32" s="331">
        <v>0</v>
      </c>
    </row>
    <row r="33" spans="1:15">
      <c r="A33" s="21"/>
      <c r="B33" s="23"/>
      <c r="C33" s="23" t="s">
        <v>1660</v>
      </c>
      <c r="D33" s="54"/>
      <c r="E33" s="54"/>
      <c r="F33" s="65">
        <f>SUM(F29:F32)</f>
        <v>4902026</v>
      </c>
      <c r="G33" s="43"/>
      <c r="H33" s="40"/>
      <c r="I33" s="44"/>
      <c r="J33" s="40"/>
      <c r="K33" s="45"/>
      <c r="L33" s="40"/>
      <c r="M33" s="46"/>
      <c r="N33" s="180">
        <f>SUM(N29:N32)</f>
        <v>4902026</v>
      </c>
      <c r="O33" s="180">
        <f>SUM(O29:O32)</f>
        <v>0</v>
      </c>
    </row>
    <row r="34" spans="1:15">
      <c r="A34" s="55"/>
      <c r="B34" s="56"/>
      <c r="C34" s="40"/>
      <c r="D34" s="51"/>
      <c r="E34" s="51"/>
      <c r="F34" s="42"/>
      <c r="G34" s="43"/>
      <c r="H34" s="40"/>
      <c r="I34" s="44"/>
      <c r="J34" s="40"/>
      <c r="K34" s="45"/>
      <c r="L34" s="40"/>
      <c r="M34" s="46"/>
      <c r="N34" s="47"/>
      <c r="O34" s="47"/>
    </row>
    <row r="35" spans="1:15">
      <c r="A35" s="55"/>
      <c r="B35" s="56"/>
      <c r="C35" s="40"/>
      <c r="D35" s="51"/>
      <c r="E35" s="51"/>
      <c r="F35" s="42"/>
      <c r="G35" s="43"/>
      <c r="H35" s="40"/>
      <c r="I35" s="44"/>
      <c r="J35" s="40"/>
      <c r="K35" s="45"/>
      <c r="L35" s="40"/>
      <c r="M35" s="46"/>
      <c r="N35" s="47"/>
      <c r="O35" s="47"/>
    </row>
    <row r="36" spans="1:15">
      <c r="A36" s="55"/>
      <c r="B36" s="56"/>
      <c r="C36" s="40"/>
      <c r="D36" s="51"/>
      <c r="E36" s="51"/>
      <c r="F36" s="42"/>
      <c r="G36" s="43"/>
      <c r="H36" s="40"/>
      <c r="I36" s="44"/>
      <c r="J36" s="40"/>
      <c r="K36" s="45"/>
      <c r="L36" s="40"/>
      <c r="M36" s="46"/>
      <c r="N36" s="47"/>
      <c r="O36" s="47"/>
    </row>
    <row r="37" spans="1:15">
      <c r="A37" s="21" t="s">
        <v>1661</v>
      </c>
      <c r="B37" s="22"/>
      <c r="C37" s="23" t="s">
        <v>1662</v>
      </c>
      <c r="D37" s="51"/>
      <c r="E37" s="51"/>
      <c r="F37" s="42"/>
      <c r="G37" s="43"/>
      <c r="H37" s="40"/>
      <c r="I37" s="44"/>
      <c r="J37" s="40"/>
      <c r="K37" s="45"/>
      <c r="L37" s="40"/>
      <c r="M37" s="46"/>
      <c r="N37" s="47"/>
      <c r="O37" s="47"/>
    </row>
    <row r="38" spans="1:15" ht="99.75" customHeight="1">
      <c r="A38" s="4">
        <v>1</v>
      </c>
      <c r="B38" s="3" t="s">
        <v>1663</v>
      </c>
      <c r="C38" s="316" t="s">
        <v>1664</v>
      </c>
      <c r="D38" s="264" t="s">
        <v>1665</v>
      </c>
      <c r="E38" s="264" t="s">
        <v>25</v>
      </c>
      <c r="F38" s="332">
        <v>48000</v>
      </c>
      <c r="G38" s="4" t="s">
        <v>26</v>
      </c>
      <c r="H38" s="312" t="s">
        <v>1614</v>
      </c>
      <c r="I38" s="224"/>
      <c r="J38" s="224">
        <v>44926</v>
      </c>
      <c r="K38" s="3" t="s">
        <v>1636</v>
      </c>
      <c r="L38" s="3" t="s">
        <v>1663</v>
      </c>
      <c r="M38" s="333" t="s">
        <v>1666</v>
      </c>
      <c r="N38" s="185">
        <v>48000</v>
      </c>
      <c r="O38" s="185">
        <v>0</v>
      </c>
    </row>
    <row r="39" spans="1:15" ht="70.5" customHeight="1">
      <c r="A39" s="4">
        <v>2</v>
      </c>
      <c r="B39" s="3" t="s">
        <v>456</v>
      </c>
      <c r="C39" s="182" t="s">
        <v>1667</v>
      </c>
      <c r="D39" s="334" t="s">
        <v>1668</v>
      </c>
      <c r="E39" s="264" t="s">
        <v>25</v>
      </c>
      <c r="F39" s="214">
        <v>1614500000</v>
      </c>
      <c r="G39" s="4" t="s">
        <v>26</v>
      </c>
      <c r="H39" s="312" t="s">
        <v>1669</v>
      </c>
      <c r="I39" s="4"/>
      <c r="J39" s="224">
        <v>44651</v>
      </c>
      <c r="K39" s="4" t="s">
        <v>761</v>
      </c>
      <c r="L39" s="3" t="s">
        <v>1670</v>
      </c>
      <c r="M39" s="313" t="s">
        <v>1671</v>
      </c>
      <c r="N39" s="214">
        <v>1614500000</v>
      </c>
      <c r="O39" s="185">
        <v>0</v>
      </c>
    </row>
    <row r="40" spans="1:15" ht="43.5" customHeight="1">
      <c r="A40" s="4">
        <v>3</v>
      </c>
      <c r="B40" s="3" t="s">
        <v>1672</v>
      </c>
      <c r="C40" s="182" t="s">
        <v>1673</v>
      </c>
      <c r="D40" s="335" t="s">
        <v>1674</v>
      </c>
      <c r="E40" s="264" t="s">
        <v>25</v>
      </c>
      <c r="F40" s="320">
        <v>2600000</v>
      </c>
      <c r="G40" s="4" t="s">
        <v>26</v>
      </c>
      <c r="H40" s="4" t="s">
        <v>1646</v>
      </c>
      <c r="I40" s="4"/>
      <c r="J40" s="224" t="s">
        <v>405</v>
      </c>
      <c r="K40" s="4" t="s">
        <v>405</v>
      </c>
      <c r="L40" s="3" t="s">
        <v>1672</v>
      </c>
      <c r="M40" s="313" t="s">
        <v>1675</v>
      </c>
      <c r="N40" s="214">
        <v>2600000</v>
      </c>
      <c r="O40" s="185">
        <v>0</v>
      </c>
    </row>
    <row r="41" spans="1:15">
      <c r="A41" s="63"/>
      <c r="B41" s="66"/>
      <c r="C41" s="62"/>
      <c r="D41" s="67"/>
      <c r="E41" s="67"/>
      <c r="F41" s="68"/>
      <c r="G41" s="63"/>
      <c r="H41" s="69"/>
      <c r="I41" s="63"/>
      <c r="J41" s="70"/>
      <c r="K41" s="63"/>
      <c r="L41" s="66"/>
      <c r="M41" s="71"/>
      <c r="N41" s="68"/>
      <c r="O41" s="72"/>
    </row>
    <row r="42" spans="1:15">
      <c r="A42" s="55"/>
      <c r="B42" s="56"/>
      <c r="C42" s="32" t="s">
        <v>1676</v>
      </c>
      <c r="D42" s="32"/>
      <c r="E42" s="32"/>
      <c r="F42" s="34">
        <f>SUM(F38:F41)</f>
        <v>1617148000</v>
      </c>
      <c r="G42" s="26"/>
      <c r="I42" s="28"/>
      <c r="J42" s="29"/>
      <c r="K42" s="30"/>
      <c r="L42" s="29"/>
      <c r="M42" s="31"/>
      <c r="N42" s="180">
        <f>SUM(N38:N40)</f>
        <v>1617148000</v>
      </c>
      <c r="O42" s="180">
        <f>SUM(O38:O40)</f>
        <v>0</v>
      </c>
    </row>
    <row r="43" spans="1:15">
      <c r="A43" s="73"/>
      <c r="B43" s="74"/>
      <c r="C43" s="81"/>
      <c r="D43" s="76"/>
      <c r="E43" s="76"/>
      <c r="F43" s="77"/>
      <c r="G43" s="78"/>
      <c r="H43" s="78"/>
      <c r="I43" s="79"/>
      <c r="J43" s="73"/>
      <c r="K43" s="80"/>
      <c r="L43" s="73"/>
      <c r="M43" s="73"/>
      <c r="N43" s="47"/>
      <c r="O43" s="47"/>
    </row>
    <row r="44" spans="1:15">
      <c r="A44" s="73"/>
      <c r="B44" s="74"/>
      <c r="C44" s="82" t="s">
        <v>1677</v>
      </c>
      <c r="D44" s="83"/>
      <c r="E44" s="83"/>
      <c r="F44" s="84">
        <f>F11+F17+F23+F33+F42</f>
        <v>3856565261</v>
      </c>
      <c r="G44" s="78"/>
      <c r="H44" s="78"/>
      <c r="I44" s="79"/>
      <c r="J44" s="73"/>
      <c r="K44" s="80"/>
      <c r="L44" s="73"/>
      <c r="M44" s="73"/>
      <c r="N44" s="47"/>
      <c r="O44" s="47"/>
    </row>
    <row r="46" spans="1:15">
      <c r="C46" s="336" t="s">
        <v>1734</v>
      </c>
      <c r="D46" s="234" t="s">
        <v>1925</v>
      </c>
    </row>
    <row r="47" spans="1:15">
      <c r="C47" s="75"/>
      <c r="D47" s="234"/>
    </row>
    <row r="48" spans="1:15" ht="24">
      <c r="C48" s="75" t="s">
        <v>1735</v>
      </c>
      <c r="D48" s="234" t="s">
        <v>1736</v>
      </c>
    </row>
    <row r="49" spans="3:4">
      <c r="C49" s="75"/>
      <c r="D49" s="234"/>
    </row>
    <row r="50" spans="3:4">
      <c r="C50" s="75" t="s">
        <v>1737</v>
      </c>
      <c r="D50" s="234" t="s">
        <v>1738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0"/>
  <sheetViews>
    <sheetView topLeftCell="A19" workbookViewId="0">
      <selection activeCell="F45" sqref="F45"/>
    </sheetView>
  </sheetViews>
  <sheetFormatPr defaultRowHeight="15"/>
  <cols>
    <col min="3" max="3" width="59.28515625" customWidth="1"/>
    <col min="5" max="5" width="9.85546875" customWidth="1"/>
    <col min="15" max="15" width="12.5703125" customWidth="1"/>
  </cols>
  <sheetData>
    <row r="1" spans="1:17">
      <c r="A1" s="85"/>
      <c r="B1" s="86"/>
      <c r="C1" s="85"/>
      <c r="D1" s="86"/>
      <c r="E1" s="87"/>
      <c r="F1" s="88"/>
      <c r="G1" s="89"/>
      <c r="H1" s="86"/>
      <c r="I1" s="85"/>
      <c r="J1" s="85"/>
      <c r="K1" s="86" t="s">
        <v>1678</v>
      </c>
      <c r="L1" s="86"/>
      <c r="M1" s="90"/>
      <c r="N1" s="85"/>
      <c r="O1" s="90"/>
      <c r="P1" s="85"/>
    </row>
    <row r="2" spans="1:17">
      <c r="A2" s="85"/>
      <c r="B2" s="86"/>
      <c r="C2" s="91" t="s">
        <v>1589</v>
      </c>
      <c r="D2" s="86"/>
      <c r="E2" s="87"/>
      <c r="F2" s="88"/>
      <c r="G2" s="89"/>
      <c r="H2" s="86"/>
      <c r="I2" s="85"/>
      <c r="J2" s="85"/>
      <c r="K2" s="86"/>
      <c r="L2" s="86"/>
      <c r="M2" s="90"/>
      <c r="N2" s="85"/>
      <c r="O2" s="90"/>
      <c r="P2" s="85"/>
    </row>
    <row r="3" spans="1:17">
      <c r="A3" s="85"/>
      <c r="B3" s="86"/>
      <c r="C3" s="92" t="s">
        <v>1679</v>
      </c>
      <c r="D3" s="86"/>
      <c r="E3" s="87"/>
      <c r="F3" s="88"/>
      <c r="G3" s="89"/>
      <c r="H3" s="86"/>
      <c r="I3" s="85"/>
      <c r="J3" s="85"/>
      <c r="K3" s="86"/>
      <c r="L3" s="86"/>
      <c r="M3" s="90"/>
      <c r="N3" s="85"/>
      <c r="O3" s="90"/>
      <c r="P3" s="85"/>
    </row>
    <row r="4" spans="1:17">
      <c r="A4" s="85"/>
      <c r="B4" s="86"/>
      <c r="C4" s="93"/>
      <c r="D4" s="86"/>
      <c r="E4" s="89"/>
      <c r="F4" s="94"/>
      <c r="G4" s="89"/>
      <c r="H4" s="95"/>
      <c r="I4" s="95"/>
      <c r="J4" s="95"/>
      <c r="K4" s="96"/>
      <c r="L4" s="95"/>
      <c r="M4" s="90"/>
      <c r="N4" s="85"/>
      <c r="O4" s="90"/>
      <c r="P4" s="85"/>
    </row>
    <row r="5" spans="1:17" ht="42">
      <c r="A5" s="97" t="s">
        <v>1680</v>
      </c>
      <c r="B5" s="97" t="s">
        <v>1681</v>
      </c>
      <c r="C5" s="97" t="s">
        <v>1682</v>
      </c>
      <c r="D5" s="97" t="s">
        <v>4</v>
      </c>
      <c r="E5" s="98" t="s">
        <v>1683</v>
      </c>
      <c r="F5" s="99" t="s">
        <v>1684</v>
      </c>
      <c r="G5" s="98" t="s">
        <v>1685</v>
      </c>
      <c r="H5" s="97" t="s">
        <v>1686</v>
      </c>
      <c r="I5" s="100" t="s">
        <v>1687</v>
      </c>
      <c r="J5" s="97" t="s">
        <v>1688</v>
      </c>
      <c r="K5" s="97" t="s">
        <v>1689</v>
      </c>
      <c r="L5" s="97" t="s">
        <v>1690</v>
      </c>
      <c r="M5" s="97" t="s">
        <v>1691</v>
      </c>
      <c r="N5" s="101" t="s">
        <v>1692</v>
      </c>
      <c r="O5" s="90" t="s">
        <v>1693</v>
      </c>
      <c r="P5" s="85" t="s">
        <v>1694</v>
      </c>
    </row>
    <row r="6" spans="1:17" ht="38.25" customHeight="1">
      <c r="A6" s="102">
        <v>1</v>
      </c>
      <c r="B6" s="103" t="s">
        <v>333</v>
      </c>
      <c r="C6" s="116" t="s">
        <v>1695</v>
      </c>
      <c r="D6" s="104" t="s">
        <v>374</v>
      </c>
      <c r="E6" s="105" t="s">
        <v>1696</v>
      </c>
      <c r="F6" s="106"/>
      <c r="G6" s="107" t="s">
        <v>96</v>
      </c>
      <c r="H6" s="103"/>
      <c r="I6" s="102" t="s">
        <v>1697</v>
      </c>
      <c r="J6" s="108" t="s">
        <v>1698</v>
      </c>
      <c r="K6" s="104" t="s">
        <v>1699</v>
      </c>
      <c r="L6" s="103">
        <v>2019</v>
      </c>
      <c r="M6" s="102"/>
      <c r="N6" s="102">
        <v>425000</v>
      </c>
      <c r="O6" s="90" t="s">
        <v>1700</v>
      </c>
      <c r="P6" s="85"/>
    </row>
    <row r="7" spans="1:17" ht="36">
      <c r="A7" s="109"/>
      <c r="B7" s="110"/>
      <c r="C7" s="109"/>
      <c r="D7" s="111"/>
      <c r="E7" s="112"/>
      <c r="F7" s="113"/>
      <c r="G7" s="114"/>
      <c r="H7" s="110"/>
      <c r="I7" s="109"/>
      <c r="J7" s="115"/>
      <c r="K7" s="111"/>
      <c r="L7" s="110"/>
      <c r="M7" s="116" t="s">
        <v>1701</v>
      </c>
      <c r="N7" s="116">
        <v>269558.15000000002</v>
      </c>
      <c r="O7" s="90" t="s">
        <v>1702</v>
      </c>
      <c r="P7" s="85"/>
    </row>
    <row r="8" spans="1:17">
      <c r="A8" s="117"/>
      <c r="B8" s="118"/>
      <c r="C8" s="117"/>
      <c r="D8" s="119"/>
      <c r="E8" s="120"/>
      <c r="F8" s="121"/>
      <c r="G8" s="114"/>
      <c r="H8" s="118"/>
      <c r="I8" s="117"/>
      <c r="J8" s="122"/>
      <c r="K8" s="119"/>
      <c r="L8" s="118"/>
      <c r="M8" s="109"/>
      <c r="N8" s="117"/>
      <c r="O8" s="90"/>
      <c r="P8" s="85"/>
    </row>
    <row r="9" spans="1:17">
      <c r="A9" s="117"/>
      <c r="B9" s="118"/>
      <c r="C9" s="117"/>
      <c r="D9" s="119"/>
      <c r="E9" s="123"/>
      <c r="F9" s="121"/>
      <c r="G9" s="114"/>
      <c r="H9" s="118"/>
      <c r="I9" s="117"/>
      <c r="J9" s="122"/>
      <c r="K9" s="119"/>
      <c r="L9" s="118"/>
      <c r="M9" s="109"/>
      <c r="N9" s="117"/>
      <c r="O9" s="90"/>
      <c r="P9" s="85"/>
    </row>
    <row r="10" spans="1:17">
      <c r="A10" s="117"/>
      <c r="B10" s="118"/>
      <c r="C10" s="117"/>
      <c r="D10" s="119"/>
      <c r="E10" s="123"/>
      <c r="F10" s="121"/>
      <c r="G10" s="114"/>
      <c r="H10" s="118"/>
      <c r="I10" s="117"/>
      <c r="J10" s="122"/>
      <c r="K10" s="119"/>
      <c r="L10" s="118"/>
      <c r="M10" s="109"/>
      <c r="N10" s="117"/>
      <c r="O10" s="90"/>
      <c r="P10" s="85"/>
    </row>
    <row r="11" spans="1:17">
      <c r="A11" s="117"/>
      <c r="B11" s="118"/>
      <c r="C11" s="117"/>
      <c r="D11" s="119"/>
      <c r="E11" s="123"/>
      <c r="F11" s="121"/>
      <c r="G11" s="114"/>
      <c r="H11" s="118"/>
      <c r="I11" s="117"/>
      <c r="J11" s="122"/>
      <c r="K11" s="119"/>
      <c r="L11" s="118"/>
      <c r="M11" s="109"/>
      <c r="N11" s="117"/>
      <c r="O11" s="90"/>
      <c r="P11" s="85"/>
    </row>
    <row r="12" spans="1:17">
      <c r="A12" s="124"/>
      <c r="B12" s="125"/>
      <c r="C12" s="124"/>
      <c r="D12" s="126"/>
      <c r="E12" s="127"/>
      <c r="F12" s="128"/>
      <c r="G12" s="129"/>
      <c r="H12" s="125"/>
      <c r="I12" s="130"/>
      <c r="J12" s="124"/>
      <c r="K12" s="131"/>
      <c r="L12" s="125"/>
      <c r="M12" s="132"/>
      <c r="N12" s="133">
        <f>N6-N7</f>
        <v>155441.84999999998</v>
      </c>
      <c r="O12" s="90"/>
      <c r="P12" s="85"/>
    </row>
    <row r="13" spans="1:17" ht="42" customHeight="1">
      <c r="A13" s="102">
        <v>2</v>
      </c>
      <c r="B13" s="103" t="s">
        <v>619</v>
      </c>
      <c r="C13" s="186" t="s">
        <v>1703</v>
      </c>
      <c r="D13" s="135" t="s">
        <v>633</v>
      </c>
      <c r="E13" s="105" t="s">
        <v>1696</v>
      </c>
      <c r="F13" s="106"/>
      <c r="G13" s="107" t="s">
        <v>96</v>
      </c>
      <c r="H13" s="134">
        <v>2467759.52</v>
      </c>
      <c r="I13" s="90" t="s">
        <v>1704</v>
      </c>
      <c r="J13" s="136" t="s">
        <v>645</v>
      </c>
      <c r="K13" s="137" t="s">
        <v>1705</v>
      </c>
      <c r="L13" s="138">
        <v>2021</v>
      </c>
      <c r="M13" s="102"/>
      <c r="N13" s="102">
        <v>575000</v>
      </c>
      <c r="O13" s="90" t="s">
        <v>1706</v>
      </c>
    </row>
    <row r="14" spans="1:17" ht="26.25" customHeight="1">
      <c r="A14" s="109"/>
      <c r="B14" s="110"/>
      <c r="C14" s="109"/>
      <c r="D14" s="111"/>
      <c r="E14" s="112"/>
      <c r="F14" s="113"/>
      <c r="G14" s="114"/>
      <c r="H14" s="110"/>
      <c r="I14" s="109"/>
      <c r="J14" s="115"/>
      <c r="K14" s="111"/>
      <c r="L14" s="110"/>
      <c r="M14" s="116" t="s">
        <v>1707</v>
      </c>
      <c r="N14" s="90">
        <v>207305</v>
      </c>
      <c r="O14" s="90" t="s">
        <v>1708</v>
      </c>
      <c r="P14" t="s">
        <v>1709</v>
      </c>
      <c r="Q14" s="90" t="s">
        <v>1710</v>
      </c>
    </row>
    <row r="15" spans="1:17" ht="30" customHeight="1">
      <c r="A15" s="117"/>
      <c r="B15" s="118"/>
      <c r="C15" s="117"/>
      <c r="D15" s="119"/>
      <c r="E15" s="120"/>
      <c r="F15" s="139"/>
      <c r="G15" s="114"/>
      <c r="H15" s="118"/>
      <c r="I15" s="117"/>
      <c r="J15" s="122"/>
      <c r="K15" s="119"/>
      <c r="L15" s="118"/>
      <c r="M15" s="109" t="s">
        <v>1711</v>
      </c>
      <c r="N15" s="117">
        <v>279820</v>
      </c>
      <c r="O15" s="90" t="s">
        <v>1712</v>
      </c>
    </row>
    <row r="16" spans="1:17">
      <c r="A16" s="117"/>
      <c r="B16" s="118"/>
      <c r="C16" s="117"/>
      <c r="D16" s="119"/>
      <c r="E16" s="120"/>
      <c r="F16" s="139"/>
      <c r="G16" s="114"/>
      <c r="H16" s="118"/>
      <c r="I16" s="117"/>
      <c r="J16" s="122"/>
      <c r="K16" s="119"/>
      <c r="L16" s="118"/>
      <c r="M16" s="109"/>
      <c r="N16" s="117"/>
      <c r="O16" s="90"/>
    </row>
    <row r="17" spans="1:16">
      <c r="A17" s="117"/>
      <c r="B17" s="118"/>
      <c r="C17" s="117"/>
      <c r="D17" s="119"/>
      <c r="E17" s="140"/>
      <c r="F17" s="139"/>
      <c r="G17" s="114"/>
      <c r="H17" s="118"/>
      <c r="I17" s="117"/>
      <c r="J17" s="122"/>
      <c r="K17" s="119"/>
      <c r="L17" s="118"/>
      <c r="M17" s="109"/>
      <c r="N17" s="117"/>
      <c r="O17" s="90"/>
    </row>
    <row r="18" spans="1:16">
      <c r="A18" s="117"/>
      <c r="B18" s="118"/>
      <c r="C18" s="117"/>
      <c r="D18" s="119"/>
      <c r="E18" s="140"/>
      <c r="F18" s="139"/>
      <c r="G18" s="114"/>
      <c r="H18" s="118"/>
      <c r="I18" s="117"/>
      <c r="J18" s="122"/>
      <c r="K18" s="119"/>
      <c r="L18" s="118"/>
      <c r="M18" s="109"/>
      <c r="N18" s="117"/>
      <c r="O18" s="90"/>
    </row>
    <row r="19" spans="1:16">
      <c r="A19" s="117"/>
      <c r="B19" s="118"/>
      <c r="C19" s="117"/>
      <c r="D19" s="119"/>
      <c r="E19" s="140"/>
      <c r="F19" s="139"/>
      <c r="G19" s="114"/>
      <c r="H19" s="118"/>
      <c r="I19" s="130"/>
      <c r="J19" s="124"/>
      <c r="K19" s="131"/>
      <c r="L19" s="125"/>
      <c r="M19" s="132"/>
      <c r="N19" s="133">
        <f>N13-N14-N15</f>
        <v>87875</v>
      </c>
      <c r="O19" s="90"/>
    </row>
    <row r="20" spans="1:16" ht="36">
      <c r="A20" s="109"/>
      <c r="B20" s="110"/>
      <c r="C20" s="141"/>
      <c r="D20" s="142"/>
      <c r="E20" s="143"/>
      <c r="F20" s="144"/>
      <c r="G20" s="114"/>
      <c r="H20" s="145"/>
      <c r="I20" s="90" t="s">
        <v>1713</v>
      </c>
      <c r="J20" s="136" t="s">
        <v>645</v>
      </c>
      <c r="K20" s="137" t="s">
        <v>1714</v>
      </c>
      <c r="L20" s="138">
        <v>2021</v>
      </c>
      <c r="M20" s="102"/>
      <c r="N20" s="102">
        <v>780000</v>
      </c>
      <c r="O20" s="90" t="s">
        <v>1706</v>
      </c>
    </row>
    <row r="21" spans="1:16" ht="24">
      <c r="A21" s="109"/>
      <c r="B21" s="110"/>
      <c r="C21" s="109"/>
      <c r="D21" s="111"/>
      <c r="E21" s="143"/>
      <c r="F21" s="144"/>
      <c r="G21" s="114"/>
      <c r="H21" s="110"/>
      <c r="I21" s="109"/>
      <c r="J21" s="115"/>
      <c r="K21" s="111"/>
      <c r="L21" s="110"/>
      <c r="M21" s="116" t="s">
        <v>1707</v>
      </c>
      <c r="N21" s="146">
        <v>314000</v>
      </c>
      <c r="O21" s="90" t="s">
        <v>1715</v>
      </c>
      <c r="P21" t="s">
        <v>1716</v>
      </c>
    </row>
    <row r="22" spans="1:16">
      <c r="A22" s="117"/>
      <c r="B22" s="118"/>
      <c r="C22" s="117"/>
      <c r="D22" s="119"/>
      <c r="E22" s="140"/>
      <c r="F22" s="139"/>
      <c r="G22" s="114"/>
      <c r="H22" s="118"/>
      <c r="I22" s="117"/>
      <c r="J22" s="122"/>
      <c r="K22" s="119"/>
      <c r="L22" s="118"/>
      <c r="M22" s="109"/>
      <c r="N22" s="117"/>
      <c r="O22" s="147"/>
    </row>
    <row r="23" spans="1:16">
      <c r="A23" s="117"/>
      <c r="B23" s="118"/>
      <c r="C23" s="117"/>
      <c r="D23" s="119"/>
      <c r="E23" s="140"/>
      <c r="F23" s="139"/>
      <c r="G23" s="114"/>
      <c r="H23" s="118"/>
      <c r="I23" s="117"/>
      <c r="J23" s="122"/>
      <c r="K23" s="119"/>
      <c r="L23" s="118"/>
      <c r="M23" s="109"/>
      <c r="N23" s="117"/>
      <c r="O23" s="147"/>
    </row>
    <row r="24" spans="1:16">
      <c r="A24" s="117"/>
      <c r="B24" s="118"/>
      <c r="C24" s="117"/>
      <c r="D24" s="119"/>
      <c r="E24" s="140"/>
      <c r="F24" s="139"/>
      <c r="G24" s="114"/>
      <c r="H24" s="118"/>
      <c r="I24" s="117"/>
      <c r="J24" s="122"/>
      <c r="K24" s="119"/>
      <c r="L24" s="118"/>
      <c r="M24" s="109"/>
      <c r="N24" s="117"/>
      <c r="O24" s="147"/>
    </row>
    <row r="25" spans="1:16">
      <c r="A25" s="117"/>
      <c r="B25" s="118"/>
      <c r="C25" s="117"/>
      <c r="D25" s="119"/>
      <c r="E25" s="140"/>
      <c r="F25" s="139"/>
      <c r="G25" s="114"/>
      <c r="H25" s="118"/>
      <c r="I25" s="117"/>
      <c r="J25" s="122"/>
      <c r="K25" s="119"/>
      <c r="L25" s="118"/>
      <c r="M25" s="109"/>
      <c r="N25" s="117"/>
      <c r="O25" s="147"/>
    </row>
    <row r="26" spans="1:16">
      <c r="A26" s="117"/>
      <c r="B26" s="118"/>
      <c r="C26" s="117"/>
      <c r="D26" s="119"/>
      <c r="E26" s="140"/>
      <c r="F26" s="139"/>
      <c r="G26" s="114"/>
      <c r="H26" s="148"/>
      <c r="I26" s="130"/>
      <c r="J26" s="124"/>
      <c r="K26" s="131"/>
      <c r="L26" s="125"/>
      <c r="M26" s="132"/>
      <c r="N26" s="133">
        <f>N20-N21</f>
        <v>466000</v>
      </c>
      <c r="O26" s="147"/>
    </row>
    <row r="27" spans="1:16" ht="36">
      <c r="A27" s="109"/>
      <c r="B27" s="110"/>
      <c r="C27" s="141"/>
      <c r="D27" s="142"/>
      <c r="E27" s="143"/>
      <c r="F27" s="144"/>
      <c r="G27" s="114"/>
      <c r="H27" s="145"/>
      <c r="I27" s="116" t="s">
        <v>1717</v>
      </c>
      <c r="J27" s="136" t="s">
        <v>645</v>
      </c>
      <c r="K27" s="137" t="s">
        <v>1718</v>
      </c>
      <c r="L27" s="138">
        <v>2021</v>
      </c>
      <c r="M27" s="102"/>
      <c r="N27" s="102">
        <v>439253</v>
      </c>
      <c r="O27" s="90" t="s">
        <v>1719</v>
      </c>
      <c r="P27" t="s">
        <v>1720</v>
      </c>
    </row>
    <row r="28" spans="1:16" ht="24">
      <c r="A28" s="109"/>
      <c r="B28" s="110"/>
      <c r="C28" s="109"/>
      <c r="D28" s="111"/>
      <c r="E28" s="143"/>
      <c r="F28" s="144"/>
      <c r="G28" s="114"/>
      <c r="H28" s="110"/>
      <c r="I28" s="109"/>
      <c r="J28" s="115"/>
      <c r="K28" s="111"/>
      <c r="L28" s="110"/>
      <c r="M28" s="102" t="s">
        <v>1707</v>
      </c>
      <c r="N28" s="102">
        <v>89987</v>
      </c>
      <c r="O28" s="90" t="s">
        <v>1721</v>
      </c>
    </row>
    <row r="29" spans="1:16">
      <c r="A29" s="117"/>
      <c r="B29" s="118"/>
      <c r="C29" s="117"/>
      <c r="D29" s="119"/>
      <c r="E29" s="140"/>
      <c r="F29" s="139"/>
      <c r="G29" s="114"/>
      <c r="H29" s="118"/>
      <c r="I29" s="117"/>
      <c r="J29" s="122"/>
      <c r="K29" s="119"/>
      <c r="L29" s="118"/>
      <c r="M29" s="109"/>
      <c r="N29" s="117"/>
      <c r="O29" s="147"/>
    </row>
    <row r="30" spans="1:16">
      <c r="A30" s="117"/>
      <c r="B30" s="118"/>
      <c r="C30" s="117"/>
      <c r="D30" s="119"/>
      <c r="E30" s="140"/>
      <c r="F30" s="139"/>
      <c r="G30" s="114"/>
      <c r="H30" s="118"/>
      <c r="I30" s="117"/>
      <c r="J30" s="122"/>
      <c r="K30" s="119"/>
      <c r="L30" s="118"/>
      <c r="M30" s="109"/>
      <c r="N30" s="117"/>
      <c r="O30" s="147"/>
    </row>
    <row r="31" spans="1:16">
      <c r="A31" s="117"/>
      <c r="B31" s="118"/>
      <c r="C31" s="117"/>
      <c r="D31" s="119"/>
      <c r="E31" s="140"/>
      <c r="F31" s="139"/>
      <c r="G31" s="114"/>
      <c r="H31" s="118"/>
      <c r="I31" s="117"/>
      <c r="J31" s="122"/>
      <c r="K31" s="119"/>
      <c r="L31" s="118"/>
      <c r="M31" s="109"/>
      <c r="N31" s="117"/>
      <c r="O31" s="147"/>
    </row>
    <row r="32" spans="1:16">
      <c r="A32" s="117"/>
      <c r="B32" s="118"/>
      <c r="C32" s="117"/>
      <c r="D32" s="119"/>
      <c r="E32" s="140"/>
      <c r="F32" s="139"/>
      <c r="G32" s="114"/>
      <c r="H32" s="118"/>
      <c r="I32" s="117"/>
      <c r="J32" s="122"/>
      <c r="K32" s="119"/>
      <c r="L32" s="118"/>
      <c r="M32" s="109"/>
      <c r="N32" s="117"/>
      <c r="O32" s="147"/>
    </row>
    <row r="33" spans="1:15">
      <c r="A33" s="124"/>
      <c r="B33" s="125"/>
      <c r="C33" s="124"/>
      <c r="D33" s="126"/>
      <c r="E33" s="149"/>
      <c r="F33" s="150"/>
      <c r="G33" s="129"/>
      <c r="H33" s="125"/>
      <c r="I33" s="130"/>
      <c r="J33" s="124"/>
      <c r="K33" s="131"/>
      <c r="L33" s="125"/>
      <c r="M33" s="132"/>
      <c r="N33" s="133">
        <f>N27-N28</f>
        <v>349266</v>
      </c>
      <c r="O33" s="147"/>
    </row>
    <row r="34" spans="1:15" ht="38.25">
      <c r="A34" s="102">
        <v>3</v>
      </c>
      <c r="B34" s="103" t="s">
        <v>333</v>
      </c>
      <c r="C34" s="3" t="s">
        <v>1856</v>
      </c>
      <c r="D34" s="104" t="s">
        <v>374</v>
      </c>
      <c r="E34" s="105" t="s">
        <v>1696</v>
      </c>
      <c r="F34" s="106"/>
      <c r="G34" s="107" t="s">
        <v>116</v>
      </c>
      <c r="H34" s="103"/>
      <c r="I34" s="146" t="s">
        <v>1857</v>
      </c>
      <c r="J34" s="108" t="s">
        <v>1858</v>
      </c>
      <c r="K34" s="104" t="s">
        <v>1852</v>
      </c>
      <c r="L34" s="103">
        <v>2021</v>
      </c>
      <c r="M34" s="102"/>
      <c r="N34" s="146">
        <v>180000</v>
      </c>
      <c r="O34" s="1" t="s">
        <v>1859</v>
      </c>
    </row>
    <row r="35" spans="1:15" ht="36">
      <c r="A35" s="109"/>
      <c r="B35" s="110"/>
      <c r="C35" s="109"/>
      <c r="D35" s="111"/>
      <c r="E35" s="112"/>
      <c r="F35" s="113"/>
      <c r="G35" s="114"/>
      <c r="H35" s="110"/>
      <c r="I35" s="109"/>
      <c r="J35" s="115"/>
      <c r="K35" s="111"/>
      <c r="L35" s="110">
        <v>2022</v>
      </c>
      <c r="M35" s="116" t="s">
        <v>1860</v>
      </c>
      <c r="N35" s="116">
        <v>48089.09</v>
      </c>
      <c r="O35" s="1" t="s">
        <v>1861</v>
      </c>
    </row>
    <row r="36" spans="1:15">
      <c r="A36" s="117"/>
      <c r="B36" s="118"/>
      <c r="C36" s="117"/>
      <c r="D36" s="119"/>
      <c r="E36" s="120"/>
      <c r="F36" s="121"/>
      <c r="G36" s="114"/>
      <c r="H36" s="118"/>
      <c r="I36" s="117"/>
      <c r="J36" s="122"/>
      <c r="K36" s="119"/>
      <c r="L36" s="118"/>
      <c r="M36" s="109"/>
      <c r="N36" s="117"/>
      <c r="O36" s="90"/>
    </row>
    <row r="37" spans="1:15">
      <c r="A37" s="117"/>
      <c r="B37" s="118"/>
      <c r="C37" s="117"/>
      <c r="D37" s="119"/>
      <c r="E37" s="123"/>
      <c r="F37" s="121"/>
      <c r="G37" s="114"/>
      <c r="H37" s="118"/>
      <c r="I37" s="117"/>
      <c r="J37" s="122"/>
      <c r="K37" s="119"/>
      <c r="L37" s="118"/>
      <c r="M37" s="109"/>
      <c r="N37" s="117"/>
      <c r="O37" s="90"/>
    </row>
    <row r="38" spans="1:15">
      <c r="A38" s="117"/>
      <c r="B38" s="118"/>
      <c r="C38" s="117"/>
      <c r="D38" s="119"/>
      <c r="E38" s="123"/>
      <c r="F38" s="121"/>
      <c r="G38" s="114"/>
      <c r="H38" s="118"/>
      <c r="I38" s="117"/>
      <c r="J38" s="122"/>
      <c r="K38" s="119"/>
      <c r="L38" s="118"/>
      <c r="M38" s="109"/>
      <c r="N38" s="117"/>
      <c r="O38" s="90"/>
    </row>
    <row r="39" spans="1:15">
      <c r="A39" s="117"/>
      <c r="B39" s="118"/>
      <c r="C39" s="117"/>
      <c r="D39" s="119"/>
      <c r="E39" s="123"/>
      <c r="F39" s="121"/>
      <c r="G39" s="114"/>
      <c r="H39" s="118"/>
      <c r="I39" s="117"/>
      <c r="J39" s="122"/>
      <c r="K39" s="119"/>
      <c r="L39" s="118"/>
      <c r="M39" s="109"/>
      <c r="N39" s="117"/>
      <c r="O39" s="90"/>
    </row>
    <row r="40" spans="1:15">
      <c r="A40" s="124"/>
      <c r="B40" s="125"/>
      <c r="C40" s="124"/>
      <c r="D40" s="126"/>
      <c r="E40" s="127"/>
      <c r="F40" s="128"/>
      <c r="G40" s="129"/>
      <c r="H40" s="125"/>
      <c r="I40" s="130"/>
      <c r="J40" s="124"/>
      <c r="K40" s="131"/>
      <c r="L40" s="125"/>
      <c r="M40" s="132"/>
      <c r="N40" s="133">
        <f>N34-N35</f>
        <v>131910.91</v>
      </c>
      <c r="O40" s="9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K57"/>
  <sheetViews>
    <sheetView tabSelected="1" workbookViewId="0">
      <selection activeCell="F5" sqref="F5"/>
    </sheetView>
  </sheetViews>
  <sheetFormatPr defaultRowHeight="15"/>
  <cols>
    <col min="3" max="3" width="27.85546875" customWidth="1"/>
    <col min="4" max="4" width="19.28515625" bestFit="1" customWidth="1"/>
    <col min="6" max="6" width="15.42578125" customWidth="1"/>
    <col min="7" max="7" width="15.140625" customWidth="1"/>
    <col min="8" max="8" width="19.5703125" customWidth="1"/>
    <col min="10" max="11" width="15.42578125" bestFit="1" customWidth="1"/>
  </cols>
  <sheetData>
    <row r="2" spans="2:10" ht="37.5">
      <c r="B2" s="151"/>
      <c r="C2" s="152" t="s">
        <v>1926</v>
      </c>
      <c r="D2" s="153"/>
    </row>
    <row r="3" spans="2:10" ht="18">
      <c r="B3" s="154"/>
      <c r="C3" s="155" t="s">
        <v>1722</v>
      </c>
      <c r="D3" s="156"/>
    </row>
    <row r="4" spans="2:10" ht="18">
      <c r="B4" s="154"/>
      <c r="C4" s="155"/>
      <c r="D4" s="156"/>
    </row>
    <row r="5" spans="2:10" ht="45">
      <c r="B5" s="157" t="s">
        <v>1723</v>
      </c>
      <c r="C5" s="158" t="s">
        <v>1589</v>
      </c>
      <c r="D5" s="156" t="s">
        <v>1724</v>
      </c>
      <c r="F5" s="159" t="s">
        <v>15</v>
      </c>
      <c r="G5" s="159" t="s">
        <v>16</v>
      </c>
      <c r="H5" s="159" t="s">
        <v>1739</v>
      </c>
    </row>
    <row r="6" spans="2:10">
      <c r="B6" s="154"/>
      <c r="C6" s="160" t="s">
        <v>18</v>
      </c>
      <c r="D6" s="173">
        <f>D8+D9+D10</f>
        <v>177518297.91571429</v>
      </c>
      <c r="E6" s="8"/>
      <c r="F6" s="161">
        <f>F8+F9+F10</f>
        <v>119087863.75571428</v>
      </c>
      <c r="G6" s="161">
        <f>G8+G9+G10</f>
        <v>31089408.159999996</v>
      </c>
      <c r="H6" s="161">
        <f>H8+H9+H10</f>
        <v>27341026</v>
      </c>
      <c r="I6" s="8"/>
    </row>
    <row r="7" spans="2:10">
      <c r="B7" s="154"/>
      <c r="C7" s="162" t="s">
        <v>1590</v>
      </c>
      <c r="D7" s="174"/>
      <c r="E7" s="8"/>
      <c r="F7" s="8"/>
      <c r="G7" s="8"/>
      <c r="H7" s="8"/>
    </row>
    <row r="8" spans="2:10">
      <c r="B8" s="154"/>
      <c r="C8" s="160" t="s">
        <v>1591</v>
      </c>
      <c r="D8" s="175">
        <f>'Anexa 1'!H136</f>
        <v>63346240.045714289</v>
      </c>
      <c r="E8" s="8"/>
      <c r="F8" s="161">
        <f>'Anexa 1'!Q136</f>
        <v>50905836.14571429</v>
      </c>
      <c r="G8" s="161">
        <f>'Anexa 1'!R136</f>
        <v>12440403.9</v>
      </c>
      <c r="H8" s="161">
        <v>0</v>
      </c>
      <c r="J8" s="8"/>
    </row>
    <row r="9" spans="2:10">
      <c r="B9" s="154"/>
      <c r="C9" s="160" t="s">
        <v>1592</v>
      </c>
      <c r="D9" s="175">
        <f>'Anexa 1'!H232</f>
        <v>92698785.470000014</v>
      </c>
      <c r="E9" s="8"/>
      <c r="F9" s="161">
        <f>'Anexa 1'!Q232</f>
        <v>51966359.469999999</v>
      </c>
      <c r="G9" s="161">
        <f>'Anexa 1'!R232</f>
        <v>13391400</v>
      </c>
      <c r="H9" s="161">
        <f>'Anexa 1'!S232</f>
        <v>27341026</v>
      </c>
      <c r="J9" s="8"/>
    </row>
    <row r="10" spans="2:10">
      <c r="B10" s="154"/>
      <c r="C10" s="160" t="s">
        <v>1593</v>
      </c>
      <c r="D10" s="175">
        <f>'Anexa 1'!H248</f>
        <v>21473272.399999999</v>
      </c>
      <c r="E10" s="8"/>
      <c r="F10" s="161">
        <f>'Anexa 1'!Q248</f>
        <v>16215668.140000001</v>
      </c>
      <c r="G10" s="161">
        <f>'Anexa 1'!R248</f>
        <v>5257604.26</v>
      </c>
      <c r="H10" s="161">
        <v>0</v>
      </c>
      <c r="J10" s="8"/>
    </row>
    <row r="11" spans="2:10">
      <c r="B11" s="154"/>
      <c r="C11" s="162"/>
      <c r="D11" s="174"/>
      <c r="E11" s="8"/>
      <c r="F11" s="8"/>
      <c r="G11" s="8"/>
      <c r="H11" s="8"/>
    </row>
    <row r="12" spans="2:10">
      <c r="B12" s="154"/>
      <c r="C12" s="160" t="s">
        <v>653</v>
      </c>
      <c r="D12" s="173">
        <f>D14+D15+D16</f>
        <v>275484233.86000001</v>
      </c>
      <c r="E12" s="8"/>
      <c r="F12" s="161">
        <f>F14+F15+F16</f>
        <v>4839004.8599999994</v>
      </c>
      <c r="G12" s="161">
        <f>G14+G15+G16</f>
        <v>24996103</v>
      </c>
      <c r="H12" s="161">
        <f>H14+H15+H16</f>
        <v>245649126</v>
      </c>
    </row>
    <row r="13" spans="2:10">
      <c r="B13" s="154"/>
      <c r="C13" s="162" t="s">
        <v>1590</v>
      </c>
      <c r="D13" s="174"/>
      <c r="E13" s="8"/>
      <c r="F13" s="8"/>
      <c r="G13" s="8"/>
      <c r="H13" s="8"/>
    </row>
    <row r="14" spans="2:10">
      <c r="B14" s="154"/>
      <c r="C14" s="160" t="s">
        <v>1591</v>
      </c>
      <c r="D14" s="175">
        <f>'Anexa 1'!H264</f>
        <v>13412607.859999999</v>
      </c>
      <c r="E14" s="8"/>
      <c r="F14" s="161">
        <f>'Anexa 1'!Q264</f>
        <v>3416504.86</v>
      </c>
      <c r="G14" s="161">
        <f>'Anexa 1'!R264</f>
        <v>9996103</v>
      </c>
      <c r="H14" s="161">
        <v>0</v>
      </c>
    </row>
    <row r="15" spans="2:10">
      <c r="B15" s="154"/>
      <c r="C15" s="160" t="s">
        <v>1592</v>
      </c>
      <c r="D15" s="175">
        <f>'Anexa 1'!H272</f>
        <v>922500</v>
      </c>
      <c r="E15" s="8"/>
      <c r="F15" s="161">
        <f>'Anexa 1'!Q272</f>
        <v>922500</v>
      </c>
      <c r="G15" s="161">
        <f>'Anexa 1'!R272</f>
        <v>0</v>
      </c>
      <c r="H15" s="161">
        <v>0</v>
      </c>
    </row>
    <row r="16" spans="2:10">
      <c r="B16" s="154"/>
      <c r="C16" s="160" t="s">
        <v>1593</v>
      </c>
      <c r="D16" s="175">
        <f>'Anexa 1'!H279</f>
        <v>261149126</v>
      </c>
      <c r="E16" s="8"/>
      <c r="F16" s="161">
        <f>'Anexa 1'!Q279</f>
        <v>500000</v>
      </c>
      <c r="G16" s="161">
        <f>'Anexa 1'!R279</f>
        <v>15000000</v>
      </c>
      <c r="H16" s="161">
        <f>'Anexa 1'!S279</f>
        <v>245649126</v>
      </c>
    </row>
    <row r="17" spans="2:10">
      <c r="B17" s="154"/>
      <c r="C17" s="162"/>
      <c r="D17" s="174"/>
      <c r="E17" s="8"/>
      <c r="F17" s="8"/>
      <c r="G17" s="8"/>
      <c r="H17" s="8"/>
    </row>
    <row r="18" spans="2:10">
      <c r="B18" s="157" t="s">
        <v>1725</v>
      </c>
      <c r="C18" s="158" t="s">
        <v>1594</v>
      </c>
      <c r="D18" s="174"/>
      <c r="E18" s="8"/>
      <c r="F18" s="8"/>
      <c r="G18" s="8"/>
      <c r="H18" s="8"/>
    </row>
    <row r="19" spans="2:10">
      <c r="B19" s="154"/>
      <c r="C19" s="163" t="s">
        <v>18</v>
      </c>
      <c r="D19" s="173">
        <f>D21+D22+D23</f>
        <v>8572826.5999999996</v>
      </c>
      <c r="E19" s="8"/>
      <c r="F19" s="161">
        <f>F21+F22+F23</f>
        <v>8023361.5999999996</v>
      </c>
      <c r="G19" s="161">
        <f>G21+G22+G23</f>
        <v>549465</v>
      </c>
      <c r="H19" s="161">
        <f>H21+H22+H23</f>
        <v>0</v>
      </c>
    </row>
    <row r="20" spans="2:10">
      <c r="B20" s="154"/>
      <c r="C20" s="164" t="s">
        <v>1590</v>
      </c>
      <c r="D20" s="174"/>
      <c r="E20" s="8"/>
      <c r="F20" s="8"/>
      <c r="G20" s="8"/>
      <c r="H20" s="8"/>
    </row>
    <row r="21" spans="2:10">
      <c r="B21" s="154"/>
      <c r="C21" s="163" t="s">
        <v>1591</v>
      </c>
      <c r="D21" s="175">
        <f>'Anexa 1'!H503</f>
        <v>5080484.5199999996</v>
      </c>
      <c r="E21" s="8"/>
      <c r="F21" s="161">
        <f>'Anexa 1'!Q503</f>
        <v>4781143.5199999996</v>
      </c>
      <c r="G21" s="161">
        <f>'Anexa 1'!R503</f>
        <v>299341</v>
      </c>
      <c r="H21" s="161">
        <v>0</v>
      </c>
    </row>
    <row r="22" spans="2:10">
      <c r="B22" s="154"/>
      <c r="C22" s="163" t="s">
        <v>1592</v>
      </c>
      <c r="D22" s="175">
        <f>'Anexa 1'!H578</f>
        <v>2457342.08</v>
      </c>
      <c r="E22" s="8"/>
      <c r="F22" s="161">
        <f>'Anexa 1'!Q578</f>
        <v>2207218.08</v>
      </c>
      <c r="G22" s="161">
        <f>'Anexa 1'!R578</f>
        <v>250124</v>
      </c>
      <c r="H22" s="161">
        <v>0</v>
      </c>
    </row>
    <row r="23" spans="2:10">
      <c r="B23" s="154"/>
      <c r="C23" s="163" t="s">
        <v>1593</v>
      </c>
      <c r="D23" s="175">
        <f>'Anexa 1'!H588</f>
        <v>1035000</v>
      </c>
      <c r="E23" s="8"/>
      <c r="F23" s="161">
        <f>'Anexa 1'!Q588</f>
        <v>1035000</v>
      </c>
      <c r="G23" s="161">
        <f>'Anexa 1'!R588</f>
        <v>0</v>
      </c>
      <c r="H23" s="161">
        <v>0</v>
      </c>
    </row>
    <row r="24" spans="2:10">
      <c r="B24" s="154"/>
      <c r="C24" s="164"/>
      <c r="D24" s="174"/>
      <c r="E24" s="8"/>
      <c r="F24" s="8"/>
      <c r="G24" s="8"/>
      <c r="H24" s="8"/>
    </row>
    <row r="25" spans="2:10">
      <c r="B25" s="154"/>
      <c r="C25" s="163" t="s">
        <v>653</v>
      </c>
      <c r="D25" s="173">
        <f>D27+D28+D29</f>
        <v>359500</v>
      </c>
      <c r="E25" s="8"/>
      <c r="F25" s="161">
        <f>F27+F28+F29</f>
        <v>359500</v>
      </c>
      <c r="G25" s="161">
        <v>0</v>
      </c>
      <c r="H25" s="161">
        <v>0</v>
      </c>
    </row>
    <row r="26" spans="2:10">
      <c r="B26" s="154"/>
      <c r="C26" s="164" t="s">
        <v>1590</v>
      </c>
      <c r="D26" s="174"/>
      <c r="E26" s="8"/>
      <c r="F26" s="8"/>
      <c r="G26" s="8"/>
      <c r="H26" s="8"/>
    </row>
    <row r="27" spans="2:10">
      <c r="B27" s="154"/>
      <c r="C27" s="163" t="s">
        <v>1591</v>
      </c>
      <c r="D27" s="175">
        <f>'Anexa 1'!H607</f>
        <v>359500</v>
      </c>
      <c r="E27" s="8"/>
      <c r="F27" s="161">
        <f>'Anexa 1'!Q607</f>
        <v>359500</v>
      </c>
      <c r="G27" s="161">
        <f>'Anexa 1'!R607</f>
        <v>0</v>
      </c>
      <c r="H27" s="161">
        <v>0</v>
      </c>
    </row>
    <row r="28" spans="2:10">
      <c r="B28" s="154"/>
      <c r="C28" s="163" t="s">
        <v>1592</v>
      </c>
      <c r="D28" s="175">
        <v>0</v>
      </c>
      <c r="E28" s="8"/>
      <c r="F28" s="161">
        <v>0</v>
      </c>
      <c r="G28" s="161">
        <v>0</v>
      </c>
      <c r="H28" s="161">
        <v>0</v>
      </c>
    </row>
    <row r="29" spans="2:10">
      <c r="B29" s="154"/>
      <c r="C29" s="163" t="s">
        <v>1593</v>
      </c>
      <c r="D29" s="175">
        <v>0</v>
      </c>
      <c r="E29" s="8"/>
      <c r="F29" s="161">
        <v>0</v>
      </c>
      <c r="G29" s="161">
        <v>0</v>
      </c>
      <c r="H29" s="161">
        <v>0</v>
      </c>
    </row>
    <row r="30" spans="2:10">
      <c r="B30" s="154"/>
      <c r="C30" s="162"/>
      <c r="D30" s="174"/>
      <c r="E30" s="8"/>
      <c r="F30" s="8"/>
      <c r="G30" s="8"/>
      <c r="H30" s="8"/>
    </row>
    <row r="31" spans="2:10">
      <c r="B31" s="154"/>
      <c r="C31" s="165" t="s">
        <v>1595</v>
      </c>
      <c r="D31" s="176">
        <f>D6+D12</f>
        <v>453002531.77571428</v>
      </c>
      <c r="E31" s="8"/>
      <c r="F31" s="7">
        <f>F6+F12</f>
        <v>123926868.61571428</v>
      </c>
      <c r="G31" s="7">
        <f>G6+G12</f>
        <v>56085511.159999996</v>
      </c>
      <c r="H31" s="7">
        <f>H6+H12</f>
        <v>272990152</v>
      </c>
      <c r="J31" s="8"/>
    </row>
    <row r="32" spans="2:10">
      <c r="B32" s="154"/>
      <c r="C32" s="165" t="s">
        <v>1726</v>
      </c>
      <c r="D32" s="176">
        <f>D19+D25</f>
        <v>8932326.5999999996</v>
      </c>
      <c r="E32" s="8"/>
      <c r="F32" s="7">
        <f>F19+F25</f>
        <v>8382861.5999999996</v>
      </c>
      <c r="G32" s="7">
        <f>G19+G25</f>
        <v>549465</v>
      </c>
      <c r="H32" s="7">
        <v>0</v>
      </c>
      <c r="J32" s="8"/>
    </row>
    <row r="33" spans="2:11">
      <c r="B33" s="154"/>
      <c r="C33" s="165" t="s">
        <v>1597</v>
      </c>
      <c r="D33" s="175">
        <f>D31+D32</f>
        <v>461934858.3757143</v>
      </c>
      <c r="E33" s="8"/>
      <c r="F33" s="161">
        <f>F31+F32</f>
        <v>132309730.21571428</v>
      </c>
      <c r="G33" s="161">
        <f>SUM(G31:G32)</f>
        <v>56634976.159999996</v>
      </c>
      <c r="H33" s="161">
        <f>SUM(H31:H32)</f>
        <v>272990152</v>
      </c>
    </row>
    <row r="34" spans="2:11">
      <c r="B34" s="154"/>
      <c r="C34" s="162" t="s">
        <v>1598</v>
      </c>
      <c r="D34" s="174"/>
      <c r="E34" s="8"/>
      <c r="F34" s="8"/>
      <c r="G34" s="8"/>
      <c r="H34" s="8"/>
    </row>
    <row r="35" spans="2:11">
      <c r="B35" s="154"/>
      <c r="C35" s="160" t="s">
        <v>1599</v>
      </c>
      <c r="D35" s="175">
        <f>D6+D19</f>
        <v>186091124.51571429</v>
      </c>
      <c r="E35" s="8"/>
      <c r="F35" s="166">
        <f>F6+F19</f>
        <v>127111225.35571428</v>
      </c>
      <c r="G35" s="166">
        <f>G6+G19</f>
        <v>31638873.159999996</v>
      </c>
      <c r="H35" s="166">
        <f>H6+H19</f>
        <v>27341026</v>
      </c>
    </row>
    <row r="36" spans="2:11">
      <c r="B36" s="154"/>
      <c r="C36" s="160" t="s">
        <v>1600</v>
      </c>
      <c r="D36" s="175">
        <f>D12+D25</f>
        <v>275843733.86000001</v>
      </c>
      <c r="E36" s="8"/>
      <c r="F36" s="161">
        <f>F12+F25</f>
        <v>5198504.8599999994</v>
      </c>
      <c r="G36" s="161">
        <f>G12+G25</f>
        <v>24996103</v>
      </c>
      <c r="H36" s="161">
        <f>H12+H25</f>
        <v>245649126</v>
      </c>
    </row>
    <row r="37" spans="2:11">
      <c r="B37" s="154"/>
      <c r="C37" s="167"/>
      <c r="D37" s="174"/>
      <c r="E37" s="8"/>
      <c r="F37" s="8"/>
      <c r="G37" s="8"/>
      <c r="H37" s="8"/>
    </row>
    <row r="38" spans="2:11" ht="15.75">
      <c r="B38" s="154"/>
      <c r="C38" s="168" t="s">
        <v>1727</v>
      </c>
      <c r="D38" s="177">
        <f>D33</f>
        <v>461934858.3757143</v>
      </c>
      <c r="E38" s="8"/>
      <c r="F38" s="7">
        <f>F33</f>
        <v>132309730.21571428</v>
      </c>
      <c r="G38" s="7">
        <f>G33</f>
        <v>56634976.159999996</v>
      </c>
      <c r="H38" s="7">
        <f>H33</f>
        <v>272990152</v>
      </c>
      <c r="J38" s="8"/>
      <c r="K38" s="8"/>
    </row>
    <row r="39" spans="2:11">
      <c r="B39" s="154"/>
      <c r="C39" s="167"/>
      <c r="D39" s="174"/>
      <c r="E39" s="8"/>
      <c r="F39" s="8"/>
      <c r="G39" s="8"/>
      <c r="H39" s="8"/>
    </row>
    <row r="40" spans="2:11" ht="18">
      <c r="B40" s="154"/>
      <c r="C40" s="155" t="s">
        <v>1728</v>
      </c>
      <c r="D40" s="174"/>
      <c r="E40" s="8"/>
      <c r="F40" s="8"/>
      <c r="G40" s="8"/>
      <c r="H40" s="8"/>
    </row>
    <row r="41" spans="2:11">
      <c r="B41" s="154"/>
      <c r="C41" s="169" t="s">
        <v>1729</v>
      </c>
      <c r="D41" s="175">
        <f>'Anexa 2'!F11</f>
        <v>2174098340</v>
      </c>
      <c r="E41" s="8"/>
      <c r="F41" s="161">
        <f>'Anexa 2'!N11</f>
        <v>636898700</v>
      </c>
      <c r="G41" s="170">
        <f>'Anexa 2'!O11</f>
        <v>1537199640</v>
      </c>
      <c r="H41" s="161">
        <v>0</v>
      </c>
    </row>
    <row r="42" spans="2:11">
      <c r="B42" s="154"/>
      <c r="C42" s="10" t="s">
        <v>1634</v>
      </c>
      <c r="D42" s="175">
        <f>'Anexa 2'!F17</f>
        <v>990000</v>
      </c>
      <c r="E42" s="8"/>
      <c r="F42" s="161">
        <f>'Anexa 2'!N17</f>
        <v>393333</v>
      </c>
      <c r="G42" s="170">
        <f>'Anexa 2'!O17</f>
        <v>596667</v>
      </c>
      <c r="H42" s="161">
        <v>0</v>
      </c>
    </row>
    <row r="43" spans="2:11">
      <c r="B43" s="154"/>
      <c r="C43" s="10" t="s">
        <v>1730</v>
      </c>
      <c r="D43" s="175">
        <f>'Anexa 2'!F23</f>
        <v>59426895</v>
      </c>
      <c r="E43" s="8"/>
      <c r="F43" s="161">
        <f>'Anexa 2'!N23</f>
        <v>11892979</v>
      </c>
      <c r="G43" s="170">
        <f>'Anexa 2'!O23</f>
        <v>47533916</v>
      </c>
      <c r="H43" s="161">
        <v>0</v>
      </c>
    </row>
    <row r="44" spans="2:11" ht="25.5">
      <c r="B44" s="154"/>
      <c r="C44" s="9" t="s">
        <v>1731</v>
      </c>
      <c r="D44" s="175">
        <f>'Anexa 2'!F33</f>
        <v>4902026</v>
      </c>
      <c r="E44" s="8"/>
      <c r="F44" s="161">
        <f>'Anexa 2'!N33</f>
        <v>4902026</v>
      </c>
      <c r="G44" s="170">
        <f>'Anexa 2'!O33</f>
        <v>0</v>
      </c>
      <c r="H44" s="161">
        <v>0</v>
      </c>
    </row>
    <row r="45" spans="2:11" ht="25.5">
      <c r="B45" s="154"/>
      <c r="C45" s="9" t="s">
        <v>1732</v>
      </c>
      <c r="D45" s="175">
        <f>'Anexa 2'!F42</f>
        <v>1617148000</v>
      </c>
      <c r="E45" s="8"/>
      <c r="F45" s="161">
        <f>'Anexa 2'!N42</f>
        <v>1617148000</v>
      </c>
      <c r="G45" s="170">
        <f>'Anexa 2'!O42</f>
        <v>0</v>
      </c>
      <c r="H45" s="161">
        <v>0</v>
      </c>
    </row>
    <row r="46" spans="2:11">
      <c r="B46" s="154"/>
      <c r="C46" s="171"/>
      <c r="D46" s="174"/>
      <c r="E46" s="8"/>
      <c r="F46" s="8"/>
      <c r="G46" s="8"/>
      <c r="H46" s="161">
        <v>0</v>
      </c>
    </row>
    <row r="47" spans="2:11" ht="15.75">
      <c r="B47" s="154"/>
      <c r="C47" s="168" t="s">
        <v>1677</v>
      </c>
      <c r="D47" s="177">
        <f>SUM(D41:D46)</f>
        <v>3856565261</v>
      </c>
      <c r="E47" s="8"/>
      <c r="F47" s="7">
        <f>SUM(F41:F46)</f>
        <v>2271235038</v>
      </c>
      <c r="G47" s="178">
        <f>SUM(G41:G46)</f>
        <v>1585330223</v>
      </c>
      <c r="H47" s="7">
        <v>0</v>
      </c>
    </row>
    <row r="48" spans="2:11">
      <c r="B48" s="154"/>
      <c r="C48" s="167"/>
      <c r="D48" s="174"/>
      <c r="E48" s="8"/>
      <c r="F48" s="179"/>
      <c r="G48" s="179"/>
      <c r="H48" s="179"/>
    </row>
    <row r="49" spans="2:11">
      <c r="B49" s="154"/>
      <c r="C49" s="167"/>
      <c r="D49" s="174"/>
      <c r="E49" s="8"/>
      <c r="F49" s="179"/>
      <c r="G49" s="179"/>
      <c r="H49" s="179"/>
    </row>
    <row r="50" spans="2:11" ht="15.75">
      <c r="B50" s="154"/>
      <c r="C50" s="168" t="s">
        <v>1733</v>
      </c>
      <c r="D50" s="177">
        <f>D47+D38</f>
        <v>4318500119.3757143</v>
      </c>
      <c r="E50" s="8"/>
      <c r="F50" s="7">
        <f>F38+F47</f>
        <v>2403544768.2157145</v>
      </c>
      <c r="G50" s="7">
        <f>G38+G47</f>
        <v>1641965199.1600001</v>
      </c>
      <c r="H50" s="7">
        <f>H38</f>
        <v>272990152</v>
      </c>
      <c r="J50" s="8"/>
      <c r="K50" s="8"/>
    </row>
    <row r="51" spans="2:11">
      <c r="B51" s="154"/>
      <c r="C51" s="167"/>
      <c r="D51" s="156"/>
      <c r="K51" s="8"/>
    </row>
    <row r="52" spans="2:11">
      <c r="B52" s="154"/>
      <c r="C52" s="167"/>
      <c r="D52" s="156"/>
    </row>
    <row r="53" spans="2:11">
      <c r="B53" s="154"/>
      <c r="C53" s="85" t="s">
        <v>1734</v>
      </c>
      <c r="D53" s="172" t="s">
        <v>1925</v>
      </c>
    </row>
    <row r="54" spans="2:11">
      <c r="B54" s="154"/>
      <c r="C54" s="90"/>
      <c r="D54" s="172"/>
    </row>
    <row r="55" spans="2:11" ht="31.5" customHeight="1">
      <c r="B55" s="154"/>
      <c r="C55" s="90" t="s">
        <v>1735</v>
      </c>
      <c r="D55" s="172" t="s">
        <v>1736</v>
      </c>
    </row>
    <row r="56" spans="2:11">
      <c r="B56" s="154"/>
      <c r="C56" s="90"/>
      <c r="D56" s="172"/>
    </row>
    <row r="57" spans="2:11">
      <c r="B57" s="154"/>
      <c r="C57" s="90" t="s">
        <v>1737</v>
      </c>
      <c r="D57" s="172" t="s">
        <v>1738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Anexa 1</vt:lpstr>
      <vt:lpstr>Anexa 2</vt:lpstr>
      <vt:lpstr>AC</vt:lpstr>
      <vt:lpstr>Centralizator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cristina.peride</dc:creator>
  <cp:lastModifiedBy>cristina.peride</cp:lastModifiedBy>
  <cp:lastPrinted>2022-05-26T10:33:19Z</cp:lastPrinted>
  <dcterms:created xsi:type="dcterms:W3CDTF">2021-12-06T18:06:32Z</dcterms:created>
  <dcterms:modified xsi:type="dcterms:W3CDTF">2022-05-26T10:34:52Z</dcterms:modified>
</cp:coreProperties>
</file>